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боротная ведомость " sheetId="1" r:id="rId1"/>
  </sheets>
  <definedNames/>
  <calcPr fullCalcOnLoad="1"/>
</workbook>
</file>

<file path=xl/sharedStrings.xml><?xml version="1.0" encoding="utf-8"?>
<sst xmlns="http://schemas.openxmlformats.org/spreadsheetml/2006/main" count="493" uniqueCount="274">
  <si>
    <t>Основные средства - недвижимое имущество учреждения</t>
  </si>
  <si>
    <t/>
  </si>
  <si>
    <t>Учреждение (централизованная бухгалтерия)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</si>
  <si>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по настольному теннису" Сорочинского городского округа Оренбургской области</t>
  </si>
  <si>
    <t>№ п/п</t>
  </si>
  <si>
    <t>Расшифровка</t>
  </si>
  <si>
    <t>Код</t>
  </si>
  <si>
    <t>Наименование</t>
  </si>
  <si>
    <t>Кол-во</t>
  </si>
  <si>
    <t>Сумма</t>
  </si>
  <si>
    <t>1</t>
  </si>
  <si>
    <t>2</t>
  </si>
  <si>
    <t>3</t>
  </si>
  <si>
    <t>4</t>
  </si>
  <si>
    <t>5</t>
  </si>
  <si>
    <t>10114528030002</t>
  </si>
  <si>
    <t>Теннисный зал</t>
  </si>
  <si>
    <t xml:space="preserve">Итого </t>
  </si>
  <si>
    <t>2016 год</t>
  </si>
  <si>
    <t>На 01.01.2016</t>
  </si>
  <si>
    <t>Основные средства - особо ценное движимое имущество учреждения</t>
  </si>
  <si>
    <t>021430202091326</t>
  </si>
  <si>
    <t>Компьютер</t>
  </si>
  <si>
    <t>02143020209154</t>
  </si>
  <si>
    <t>201534100310001</t>
  </si>
  <si>
    <t xml:space="preserve">Микроавтобус 224341  Volkswagen Crafter 50 </t>
  </si>
  <si>
    <t>201636126530221</t>
  </si>
  <si>
    <t>Раздевалка №1</t>
  </si>
  <si>
    <t>201636126530222</t>
  </si>
  <si>
    <t>Раздевалка №2</t>
  </si>
  <si>
    <t>6</t>
  </si>
  <si>
    <t>201636126530223</t>
  </si>
  <si>
    <t>Раздевалка №3</t>
  </si>
  <si>
    <t>7</t>
  </si>
  <si>
    <t>201636126530224</t>
  </si>
  <si>
    <t>Раздевалка №4</t>
  </si>
  <si>
    <t>8</t>
  </si>
  <si>
    <t>201636126530225</t>
  </si>
  <si>
    <t>Раздевалка №5</t>
  </si>
  <si>
    <t>9</t>
  </si>
  <si>
    <t>04163612653226</t>
  </si>
  <si>
    <t>Раздевалка №6</t>
  </si>
  <si>
    <t>10</t>
  </si>
  <si>
    <t>201429225900001</t>
  </si>
  <si>
    <t>Робот</t>
  </si>
  <si>
    <t>11</t>
  </si>
  <si>
    <t>04163612668046</t>
  </si>
  <si>
    <t>Стол</t>
  </si>
  <si>
    <t>12</t>
  </si>
  <si>
    <t>201636933500008</t>
  </si>
  <si>
    <t>Стол  настольного тенниса №2</t>
  </si>
  <si>
    <t>13</t>
  </si>
  <si>
    <t>201636126680004</t>
  </si>
  <si>
    <t xml:space="preserve">Стол №2 </t>
  </si>
  <si>
    <t>14</t>
  </si>
  <si>
    <t>201636933500001</t>
  </si>
  <si>
    <t>Стол настольного тенниса</t>
  </si>
  <si>
    <t>15</t>
  </si>
  <si>
    <t>201636933500002</t>
  </si>
  <si>
    <t>16</t>
  </si>
  <si>
    <t>201636933500005</t>
  </si>
  <si>
    <t>Стол настольного тенниса №2</t>
  </si>
  <si>
    <t>17</t>
  </si>
  <si>
    <t>201636933500006</t>
  </si>
  <si>
    <t>Стол настольного тенниса №3</t>
  </si>
  <si>
    <t>18</t>
  </si>
  <si>
    <t>201636933500007</t>
  </si>
  <si>
    <t>Стол настольного тенниса №4</t>
  </si>
  <si>
    <t>19</t>
  </si>
  <si>
    <t>04163612662052</t>
  </si>
  <si>
    <t>Стол письменный</t>
  </si>
  <si>
    <t>20</t>
  </si>
  <si>
    <t>201636126620009</t>
  </si>
  <si>
    <t>Стол письменный №2</t>
  </si>
  <si>
    <t>21</t>
  </si>
  <si>
    <t>201636126620010</t>
  </si>
  <si>
    <t>Стол письменный №3</t>
  </si>
  <si>
    <t>22</t>
  </si>
  <si>
    <t>04163612668043</t>
  </si>
  <si>
    <t>Стол руководит. с приставкой</t>
  </si>
  <si>
    <t>23</t>
  </si>
  <si>
    <t>04163612050045</t>
  </si>
  <si>
    <t>Тумбочка Т-10 мил. ф.</t>
  </si>
  <si>
    <t>24</t>
  </si>
  <si>
    <t>0416293001044</t>
  </si>
  <si>
    <t>Холодильник "Саратов 264"</t>
  </si>
  <si>
    <t>25</t>
  </si>
  <si>
    <t>04163612653042</t>
  </si>
  <si>
    <t>Шкаф</t>
  </si>
  <si>
    <t>26</t>
  </si>
  <si>
    <t>04163612653044</t>
  </si>
  <si>
    <t>Шкаф "Тренера"</t>
  </si>
  <si>
    <t>27</t>
  </si>
  <si>
    <t>201636126530011</t>
  </si>
  <si>
    <t>Шкаф "Тренера" №2</t>
  </si>
  <si>
    <t>28</t>
  </si>
  <si>
    <t>201636126530012</t>
  </si>
  <si>
    <t>Шкаф "Тренера" №3</t>
  </si>
  <si>
    <t>29</t>
  </si>
  <si>
    <t>04163612653195</t>
  </si>
  <si>
    <t>Шкаф для кубков</t>
  </si>
  <si>
    <t>30</t>
  </si>
  <si>
    <t>04163612656163</t>
  </si>
  <si>
    <t>шкаф ШСО</t>
  </si>
  <si>
    <t>31</t>
  </si>
  <si>
    <t>201636126560013</t>
  </si>
  <si>
    <t>Шкаф ШСО №2</t>
  </si>
  <si>
    <t>32</t>
  </si>
  <si>
    <t>201636126560014</t>
  </si>
  <si>
    <t>Шкаф ШСО №3</t>
  </si>
  <si>
    <t>33</t>
  </si>
  <si>
    <t>010.6.0086</t>
  </si>
  <si>
    <t>Штанга</t>
  </si>
  <si>
    <t>Основные средства - иное движимое имущество учреждения</t>
  </si>
  <si>
    <t>301628990000111</t>
  </si>
  <si>
    <t>290332 Сейф офисн. облегч. "Т40" (230*300*255) кл. замок.</t>
  </si>
  <si>
    <t>301430203200121</t>
  </si>
  <si>
    <t>ИБП Crown CMU-650</t>
  </si>
  <si>
    <t>010.9.0036</t>
  </si>
  <si>
    <t>картина</t>
  </si>
  <si>
    <t>013.8.0250</t>
  </si>
  <si>
    <t>Картина №2</t>
  </si>
  <si>
    <t>301433192440083</t>
  </si>
  <si>
    <t>Кнопка тревожной сигнализации</t>
  </si>
  <si>
    <t>301430202090143</t>
  </si>
  <si>
    <t>Компьютер (монитор, системный блок мышь, клавиатура)</t>
  </si>
  <si>
    <t>301636126920122</t>
  </si>
  <si>
    <t>Кресло руководителя "Классик" СН-685, черный</t>
  </si>
  <si>
    <t>301430203600131</t>
  </si>
  <si>
    <t>МФУ Canon MF-4550D (корир. аппарат/принтер/сканер/факс)</t>
  </si>
  <si>
    <t>013.8.0158</t>
  </si>
  <si>
    <t>Олимпийский факел</t>
  </si>
  <si>
    <t>04143230201001</t>
  </si>
  <si>
    <t>Р/микр.Karsect KRU302KST</t>
  </si>
  <si>
    <t>05142897030039</t>
  </si>
  <si>
    <t>Раздатчик хол. и гор. воды</t>
  </si>
  <si>
    <t>013.4.0902</t>
  </si>
  <si>
    <t>Счетчик для воды СГВ-20 Бетар</t>
  </si>
  <si>
    <t>301429440100004</t>
  </si>
  <si>
    <t>Триммер бензиновый</t>
  </si>
  <si>
    <t>05143322020337-H100EEK</t>
  </si>
  <si>
    <t>Цифровая видеокамера Panasonic SDR-H100EEK</t>
  </si>
  <si>
    <t>301433220200128</t>
  </si>
  <si>
    <t>Цифровой фотоаппарат SAMSUNG WB350F</t>
  </si>
  <si>
    <t>04163612653041</t>
  </si>
  <si>
    <t>Шкаф кабинетный</t>
  </si>
  <si>
    <t>04163612653040</t>
  </si>
  <si>
    <t>Основные средства стоимостью до 3000 рублей включительно в эксплуатации</t>
  </si>
  <si>
    <t>013.6.0129</t>
  </si>
  <si>
    <t>Гантель 1кг</t>
  </si>
  <si>
    <t>010.9.0019</t>
  </si>
  <si>
    <t>Дерево " ЛИМОН"</t>
  </si>
  <si>
    <t>010.9.0021</t>
  </si>
  <si>
    <t>Дерево с полосатыми листочками</t>
  </si>
  <si>
    <t>010.9.0020</t>
  </si>
  <si>
    <t>010.9.0018</t>
  </si>
  <si>
    <t>Жалюзи</t>
  </si>
  <si>
    <t>013.4.0130</t>
  </si>
  <si>
    <t>Колонки SVEN 2.0 SPS-607 темное дерево</t>
  </si>
  <si>
    <t>04163612692049</t>
  </si>
  <si>
    <t>Кресло КР01.00.15</t>
  </si>
  <si>
    <t>04163612696201</t>
  </si>
  <si>
    <t>Кровать раскладная мягкая Стандарт-М5615</t>
  </si>
  <si>
    <t>013.4.0063</t>
  </si>
  <si>
    <t>Манометр МП ЗУ</t>
  </si>
  <si>
    <t>301429442030015</t>
  </si>
  <si>
    <t>Огнетушитель ОП-4</t>
  </si>
  <si>
    <t>012.4.0002</t>
  </si>
  <si>
    <t>Робот AMICUS 1000 Plus</t>
  </si>
  <si>
    <t>03163693030047</t>
  </si>
  <si>
    <t>Скамья гимнастическая</t>
  </si>
  <si>
    <t>03163693030048</t>
  </si>
  <si>
    <t>012.6.0007</t>
  </si>
  <si>
    <t>Стол настольного тенниса Centrefold 25 №1</t>
  </si>
  <si>
    <t>012.6.0008</t>
  </si>
  <si>
    <t>Стол настольного тенниса Centrefold 25 №2</t>
  </si>
  <si>
    <t>012.6.0009</t>
  </si>
  <si>
    <t xml:space="preserve">Стол настольного тенниса Centrefold 25 №3 </t>
  </si>
  <si>
    <t>012.6.0010</t>
  </si>
  <si>
    <t>Стол настольного тенниса Centrefold 25 №4</t>
  </si>
  <si>
    <t>012.6.0011</t>
  </si>
  <si>
    <t xml:space="preserve">Стол настольного тенниса Centrefold 25 №5 </t>
  </si>
  <si>
    <t>012.6.0012</t>
  </si>
  <si>
    <t>Стол настольного тенниса Centrefold 25 №6</t>
  </si>
  <si>
    <t>012.6.0014</t>
  </si>
  <si>
    <t>Стол настольного тенниса Centrefold 25 №8</t>
  </si>
  <si>
    <t>012.6.0015</t>
  </si>
  <si>
    <t>Стол настольного тенниса Centrefold 25 №9</t>
  </si>
  <si>
    <t>012.6.0016</t>
  </si>
  <si>
    <t>Стол настольного тенниса Centrefold 25 №10</t>
  </si>
  <si>
    <t>012.6.0017</t>
  </si>
  <si>
    <t>Стол настольного тенниса Centrefold 25 №11</t>
  </si>
  <si>
    <t>012.6.0018</t>
  </si>
  <si>
    <t>Стол настольного тенниса Centrefold 25 №12</t>
  </si>
  <si>
    <t>012.6.0019</t>
  </si>
  <si>
    <t>Стол настольного тенниса Centrefold 25 №13</t>
  </si>
  <si>
    <t>012.6.0013</t>
  </si>
  <si>
    <t>Стол настольного тенниса Centrefold 25№7</t>
  </si>
  <si>
    <t>012.6.0004</t>
  </si>
  <si>
    <t>Стол настольного тенниса DONIK №1</t>
  </si>
  <si>
    <t>012.6.0005</t>
  </si>
  <si>
    <t>Стол настольного тенниса DONIK №2</t>
  </si>
  <si>
    <t>012.6.0006</t>
  </si>
  <si>
    <t>Стол настольного тенниса DONIK №3</t>
  </si>
  <si>
    <t>04163612662050</t>
  </si>
  <si>
    <t>стол письменный</t>
  </si>
  <si>
    <t>012.6.0020</t>
  </si>
  <si>
    <t>Столик судейский №1</t>
  </si>
  <si>
    <t>012.6.0021</t>
  </si>
  <si>
    <t>Столик судейский №2</t>
  </si>
  <si>
    <t>012.6.0022</t>
  </si>
  <si>
    <t>Столик судейский №3</t>
  </si>
  <si>
    <t>34</t>
  </si>
  <si>
    <t>012.6.0023</t>
  </si>
  <si>
    <t>Столик судейский №4</t>
  </si>
  <si>
    <t>35</t>
  </si>
  <si>
    <t>012.6.0024</t>
  </si>
  <si>
    <t>Столик судейский №5</t>
  </si>
  <si>
    <t>36</t>
  </si>
  <si>
    <t>012.6.0025</t>
  </si>
  <si>
    <t>Столик судейский №6</t>
  </si>
  <si>
    <t>37</t>
  </si>
  <si>
    <t>012.6.0026</t>
  </si>
  <si>
    <t>Столик судейский №7</t>
  </si>
  <si>
    <t>38</t>
  </si>
  <si>
    <t>012.6.0027</t>
  </si>
  <si>
    <t>Столик судейский №8</t>
  </si>
  <si>
    <t>39</t>
  </si>
  <si>
    <t>013.8.0223</t>
  </si>
  <si>
    <t>Сумка для ноутбука CPL-LB1506 15,6"</t>
  </si>
  <si>
    <t>40</t>
  </si>
  <si>
    <t>41</t>
  </si>
  <si>
    <t>013.6.0021</t>
  </si>
  <si>
    <t>Счетчик судейский №1</t>
  </si>
  <si>
    <t>42</t>
  </si>
  <si>
    <t>013.6.0022</t>
  </si>
  <si>
    <t>Счетчик судейский №2</t>
  </si>
  <si>
    <t>43</t>
  </si>
  <si>
    <t>013.6.0023</t>
  </si>
  <si>
    <t>Счетчик судейский №3</t>
  </si>
  <si>
    <t>44</t>
  </si>
  <si>
    <t>013.6.0024</t>
  </si>
  <si>
    <t>Счетчик судейский №4</t>
  </si>
  <si>
    <t>45</t>
  </si>
  <si>
    <t>013.6.0025</t>
  </si>
  <si>
    <t>Счетчик судейский №5</t>
  </si>
  <si>
    <t>46</t>
  </si>
  <si>
    <t>013.6.0026</t>
  </si>
  <si>
    <t>Счетчик судейский №6</t>
  </si>
  <si>
    <t>47</t>
  </si>
  <si>
    <t>013.6.0027</t>
  </si>
  <si>
    <t>Счетчик судейский №7</t>
  </si>
  <si>
    <t>48</t>
  </si>
  <si>
    <t>013.6.0028</t>
  </si>
  <si>
    <t>Счетчик судейский №8</t>
  </si>
  <si>
    <t>49</t>
  </si>
  <si>
    <t>013.6.0029</t>
  </si>
  <si>
    <t>Счетчик судейский №9</t>
  </si>
  <si>
    <t>50</t>
  </si>
  <si>
    <t>013.6.0030</t>
  </si>
  <si>
    <t>Счетчик судейский №10</t>
  </si>
  <si>
    <t>51</t>
  </si>
  <si>
    <t>03143220222187</t>
  </si>
  <si>
    <t>Телефон Panasonik KX-TCD 235 R</t>
  </si>
  <si>
    <t>52</t>
  </si>
  <si>
    <t>013.6.0128</t>
  </si>
  <si>
    <t>Утяжелитель 2*1кг</t>
  </si>
  <si>
    <t>53</t>
  </si>
  <si>
    <t>013.8.0633</t>
  </si>
  <si>
    <t>Флаг</t>
  </si>
  <si>
    <t>54</t>
  </si>
  <si>
    <t>013.4.0127</t>
  </si>
  <si>
    <t>Флеш карта micro SDHC 32Gb Toshiba SD-C032UHS1 10</t>
  </si>
  <si>
    <t>100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</si>
</sst>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6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right" vertical="top" wrapText="1"/>
    </xf>
    <xf numFmtId="0" fontId="6" fillId="33" borderId="13" xfId="0" applyNumberFormat="1" applyFont="1" applyFill="1" applyBorder="1" applyAlignment="1">
      <alignment horizontal="right" vertical="top" wrapText="1"/>
    </xf>
    <xf numFmtId="0" fontId="6" fillId="33" borderId="14" xfId="0" applyNumberFormat="1" applyFont="1" applyFill="1" applyBorder="1" applyAlignment="1">
      <alignment horizontal="right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6" fillId="33" borderId="13" xfId="0" applyNumberFormat="1" applyFont="1" applyFill="1" applyBorder="1" applyAlignment="1">
      <alignment horizontal="center" vertical="top" wrapText="1"/>
    </xf>
    <xf numFmtId="0" fontId="6" fillId="33" borderId="15" xfId="0" applyNumberFormat="1" applyFont="1" applyFill="1" applyBorder="1" applyAlignment="1">
      <alignment horizontal="center" vertical="top" wrapText="1"/>
    </xf>
    <xf numFmtId="4" fontId="6" fillId="33" borderId="16" xfId="0" applyNumberFormat="1" applyFont="1" applyFill="1" applyBorder="1" applyAlignment="1">
      <alignment horizontal="right" vertical="top" wrapText="1"/>
    </xf>
    <xf numFmtId="4" fontId="6" fillId="33" borderId="13" xfId="0" applyNumberFormat="1" applyFont="1" applyFill="1" applyBorder="1" applyAlignment="1">
      <alignment horizontal="right" vertical="top" wrapText="1"/>
    </xf>
    <xf numFmtId="4" fontId="6" fillId="33" borderId="14" xfId="0" applyNumberFormat="1" applyFont="1" applyFill="1" applyBorder="1" applyAlignment="1">
      <alignment horizontal="right" vertical="top" wrapText="1"/>
    </xf>
    <xf numFmtId="0" fontId="4" fillId="33" borderId="17" xfId="0" applyNumberFormat="1" applyFont="1" applyFill="1" applyBorder="1" applyAlignment="1">
      <alignment horizontal="left" vertical="top" wrapText="1"/>
    </xf>
    <xf numFmtId="0" fontId="4" fillId="33" borderId="18" xfId="0" applyNumberFormat="1" applyFont="1" applyFill="1" applyBorder="1" applyAlignment="1">
      <alignment horizontal="left" vertical="top" wrapText="1"/>
    </xf>
    <xf numFmtId="0" fontId="4" fillId="33" borderId="19" xfId="0" applyNumberFormat="1" applyFont="1" applyFill="1" applyBorder="1" applyAlignment="1">
      <alignment horizontal="left" vertical="top" wrapText="1"/>
    </xf>
    <xf numFmtId="0" fontId="4" fillId="33" borderId="20" xfId="0" applyNumberFormat="1" applyFont="1" applyFill="1" applyBorder="1" applyAlignment="1">
      <alignment horizontal="left" vertical="top" wrapText="1"/>
    </xf>
    <xf numFmtId="0" fontId="4" fillId="33" borderId="21" xfId="0" applyNumberFormat="1" applyFont="1" applyFill="1" applyBorder="1" applyAlignment="1">
      <alignment horizontal="left" vertical="top" wrapText="1"/>
    </xf>
    <xf numFmtId="0" fontId="4" fillId="33" borderId="17" xfId="0" applyNumberFormat="1" applyFont="1" applyFill="1" applyBorder="1" applyAlignment="1">
      <alignment horizontal="center" vertical="top" wrapText="1"/>
    </xf>
    <xf numFmtId="0" fontId="4" fillId="33" borderId="18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center" vertical="top" wrapText="1"/>
    </xf>
    <xf numFmtId="4" fontId="4" fillId="33" borderId="20" xfId="0" applyNumberFormat="1" applyFont="1" applyFill="1" applyBorder="1" applyAlignment="1">
      <alignment horizontal="right"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21" xfId="0" applyNumberFormat="1" applyFont="1" applyFill="1" applyBorder="1" applyAlignment="1">
      <alignment horizontal="right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33" borderId="23" xfId="0" applyNumberFormat="1" applyFont="1" applyFill="1" applyBorder="1" applyAlignment="1">
      <alignment horizontal="left" vertical="top" wrapText="1"/>
    </xf>
    <xf numFmtId="0" fontId="4" fillId="33" borderId="24" xfId="0" applyNumberFormat="1" applyFont="1" applyFill="1" applyBorder="1" applyAlignment="1">
      <alignment horizontal="left" vertical="top" wrapText="1"/>
    </xf>
    <xf numFmtId="0" fontId="4" fillId="33" borderId="25" xfId="0" applyNumberFormat="1" applyFont="1" applyFill="1" applyBorder="1" applyAlignment="1">
      <alignment horizontal="left" vertical="top" wrapText="1"/>
    </xf>
    <xf numFmtId="0" fontId="4" fillId="33" borderId="26" xfId="0" applyNumberFormat="1" applyFont="1" applyFill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center" vertical="top" wrapText="1"/>
    </xf>
    <xf numFmtId="0" fontId="4" fillId="33" borderId="23" xfId="0" applyNumberFormat="1" applyFont="1" applyFill="1" applyBorder="1" applyAlignment="1">
      <alignment horizontal="center" vertical="top" wrapText="1"/>
    </xf>
    <xf numFmtId="0" fontId="4" fillId="33" borderId="24" xfId="0" applyNumberFormat="1" applyFont="1" applyFill="1" applyBorder="1" applyAlignment="1">
      <alignment horizontal="center" vertical="top" wrapText="1"/>
    </xf>
    <xf numFmtId="4" fontId="4" fillId="33" borderId="25" xfId="0" applyNumberFormat="1" applyFont="1" applyFill="1" applyBorder="1" applyAlignment="1">
      <alignment horizontal="right" vertical="top" wrapText="1"/>
    </xf>
    <xf numFmtId="4" fontId="4" fillId="33" borderId="23" xfId="0" applyNumberFormat="1" applyFont="1" applyFill="1" applyBorder="1" applyAlignment="1">
      <alignment horizontal="right" vertical="top" wrapText="1"/>
    </xf>
    <xf numFmtId="4" fontId="4" fillId="33" borderId="26" xfId="0" applyNumberFormat="1" applyFont="1" applyFill="1" applyBorder="1" applyAlignment="1">
      <alignment horizontal="right" vertical="top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top" wrapText="1"/>
    </xf>
    <xf numFmtId="0" fontId="7" fillId="33" borderId="23" xfId="0" applyNumberFormat="1" applyFont="1" applyFill="1" applyBorder="1" applyAlignment="1">
      <alignment horizontal="center" vertical="top" wrapText="1"/>
    </xf>
    <xf numFmtId="0" fontId="7" fillId="33" borderId="24" xfId="0" applyNumberFormat="1" applyFont="1" applyFill="1" applyBorder="1" applyAlignment="1">
      <alignment horizontal="center" vertical="top" wrapText="1"/>
    </xf>
    <xf numFmtId="0" fontId="7" fillId="33" borderId="25" xfId="0" applyNumberFormat="1" applyFont="1" applyFill="1" applyBorder="1" applyAlignment="1">
      <alignment horizontal="center" vertical="top" wrapText="1"/>
    </xf>
    <xf numFmtId="0" fontId="7" fillId="33" borderId="26" xfId="0" applyNumberFormat="1" applyFont="1" applyFill="1" applyBorder="1" applyAlignment="1">
      <alignment horizontal="center" vertical="top" wrapText="1"/>
    </xf>
    <xf numFmtId="0" fontId="4" fillId="33" borderId="33" xfId="0" applyNumberFormat="1" applyFont="1" applyFill="1" applyBorder="1" applyAlignment="1">
      <alignment horizontal="left" vertical="top" wrapText="1"/>
    </xf>
    <xf numFmtId="0" fontId="4" fillId="33" borderId="34" xfId="0" applyNumberFormat="1" applyFont="1" applyFill="1" applyBorder="1" applyAlignment="1">
      <alignment horizontal="left" vertical="top" wrapText="1"/>
    </xf>
    <xf numFmtId="0" fontId="4" fillId="33" borderId="35" xfId="0" applyNumberFormat="1" applyFont="1" applyFill="1" applyBorder="1" applyAlignment="1">
      <alignment horizontal="left" vertical="top" wrapText="1"/>
    </xf>
    <xf numFmtId="0" fontId="4" fillId="33" borderId="36" xfId="0" applyNumberFormat="1" applyFont="1" applyFill="1" applyBorder="1" applyAlignment="1">
      <alignment horizontal="left" vertical="top" wrapText="1"/>
    </xf>
    <xf numFmtId="0" fontId="4" fillId="33" borderId="37" xfId="0" applyNumberFormat="1" applyFont="1" applyFill="1" applyBorder="1" applyAlignment="1">
      <alignment horizontal="left" vertical="top" wrapText="1"/>
    </xf>
    <xf numFmtId="0" fontId="4" fillId="33" borderId="33" xfId="0" applyNumberFormat="1" applyFont="1" applyFill="1" applyBorder="1" applyAlignment="1">
      <alignment horizontal="center" vertical="top" wrapText="1"/>
    </xf>
    <xf numFmtId="0" fontId="4" fillId="33" borderId="34" xfId="0" applyNumberFormat="1" applyFont="1" applyFill="1" applyBorder="1" applyAlignment="1">
      <alignment horizontal="center" vertical="top" wrapText="1"/>
    </xf>
    <xf numFmtId="0" fontId="4" fillId="33" borderId="35" xfId="0" applyNumberFormat="1" applyFont="1" applyFill="1" applyBorder="1" applyAlignment="1">
      <alignment horizontal="center" vertical="top" wrapText="1"/>
    </xf>
    <xf numFmtId="4" fontId="4" fillId="33" borderId="36" xfId="0" applyNumberFormat="1" applyFont="1" applyFill="1" applyBorder="1" applyAlignment="1">
      <alignment horizontal="right" vertical="top" wrapText="1"/>
    </xf>
    <xf numFmtId="4" fontId="4" fillId="33" borderId="34" xfId="0" applyNumberFormat="1" applyFont="1" applyFill="1" applyBorder="1" applyAlignment="1">
      <alignment horizontal="right" vertical="top" wrapText="1"/>
    </xf>
    <xf numFmtId="4" fontId="4" fillId="33" borderId="37" xfId="0" applyNumberFormat="1" applyFont="1" applyFill="1" applyBorder="1" applyAlignment="1">
      <alignment horizontal="right" vertical="top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31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6" fillId="33" borderId="38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0" xfId="0" applyNumberFormat="1" applyFont="1" applyFill="1" applyBorder="1" applyAlignment="1">
      <alignment horizontal="center" vertical="center" wrapText="1"/>
    </xf>
    <xf numFmtId="0" fontId="6" fillId="33" borderId="33" xfId="0" applyNumberFormat="1" applyFont="1" applyFill="1" applyBorder="1" applyAlignment="1">
      <alignment horizontal="center" vertical="center" wrapText="1"/>
    </xf>
    <xf numFmtId="0" fontId="6" fillId="33" borderId="34" xfId="0" applyNumberFormat="1" applyFont="1" applyFill="1" applyBorder="1" applyAlignment="1">
      <alignment horizontal="center" vertical="center" wrapText="1"/>
    </xf>
    <xf numFmtId="0" fontId="6" fillId="33" borderId="37" xfId="0" applyNumberFormat="1" applyFont="1" applyFill="1" applyBorder="1" applyAlignment="1">
      <alignment horizontal="center" vertical="center" wrapText="1"/>
    </xf>
    <xf numFmtId="0" fontId="4" fillId="33" borderId="41" xfId="0" applyNumberFormat="1" applyFont="1" applyFill="1" applyBorder="1" applyAlignment="1">
      <alignment horizontal="center" vertical="center" wrapText="1"/>
    </xf>
    <xf numFmtId="0" fontId="4" fillId="33" borderId="42" xfId="0" applyNumberFormat="1" applyFont="1" applyFill="1" applyBorder="1" applyAlignment="1">
      <alignment horizontal="center" vertical="center" wrapText="1"/>
    </xf>
    <xf numFmtId="0" fontId="4" fillId="33" borderId="43" xfId="0" applyNumberFormat="1" applyFont="1" applyFill="1" applyBorder="1" applyAlignment="1">
      <alignment horizontal="center" vertical="center" wrapText="1"/>
    </xf>
    <xf numFmtId="0" fontId="4" fillId="33" borderId="44" xfId="0" applyNumberFormat="1" applyFont="1" applyFill="1" applyBorder="1" applyAlignment="1">
      <alignment horizontal="center" vertical="center" wrapText="1"/>
    </xf>
    <xf numFmtId="0" fontId="6" fillId="33" borderId="45" xfId="0" applyNumberFormat="1" applyFont="1" applyFill="1" applyBorder="1" applyAlignment="1">
      <alignment horizontal="right" vertical="top" wrapText="1"/>
    </xf>
    <xf numFmtId="0" fontId="6" fillId="33" borderId="45" xfId="0" applyNumberFormat="1" applyFont="1" applyFill="1" applyBorder="1" applyAlignment="1">
      <alignment horizontal="center" vertical="top" wrapText="1"/>
    </xf>
    <xf numFmtId="4" fontId="6" fillId="33" borderId="46" xfId="0" applyNumberFormat="1" applyFont="1" applyFill="1" applyBorder="1" applyAlignment="1">
      <alignment horizontal="right" vertical="top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33" borderId="47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4" fontId="4" fillId="33" borderId="47" xfId="0" applyNumberFormat="1" applyFont="1" applyFill="1" applyBorder="1" applyAlignment="1">
      <alignment horizontal="right" vertical="top" wrapText="1"/>
    </xf>
    <xf numFmtId="0" fontId="4" fillId="33" borderId="47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7" fillId="33" borderId="48" xfId="0" applyNumberFormat="1" applyFont="1" applyFill="1" applyBorder="1" applyAlignment="1">
      <alignment horizontal="center" vertical="top" wrapText="1"/>
    </xf>
    <xf numFmtId="0" fontId="6" fillId="33" borderId="49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47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zoomScalePageLayoutView="0" workbookViewId="0" topLeftCell="A121">
      <selection activeCell="T26" sqref="T26"/>
    </sheetView>
  </sheetViews>
  <sheetFormatPr defaultColWidth="9.140625" defaultRowHeight="12.75"/>
  <cols>
    <col min="1" max="1" width="4.7109375" style="1" customWidth="1"/>
    <col min="2" max="2" width="8.7109375" style="1" customWidth="1"/>
    <col min="3" max="3" width="2.7109375" style="1" customWidth="1"/>
    <col min="4" max="4" width="6.421875" style="1" customWidth="1"/>
    <col min="5" max="5" width="1.7109375" style="1" customWidth="1"/>
    <col min="6" max="6" width="2.7109375" style="1" customWidth="1"/>
    <col min="7" max="7" width="7.7109375" style="1" customWidth="1"/>
    <col min="8" max="8" width="11.7109375" style="1" customWidth="1"/>
    <col min="9" max="9" width="2.7109375" style="1" customWidth="1"/>
    <col min="10" max="10" width="1.7109375" style="1" customWidth="1"/>
    <col min="11" max="11" width="3.7109375" style="1" customWidth="1"/>
    <col min="12" max="12" width="4.7109375" style="1" customWidth="1"/>
    <col min="13" max="13" width="0.13671875" style="1" customWidth="1"/>
    <col min="14" max="14" width="1.7109375" style="1" customWidth="1"/>
    <col min="15" max="15" width="7.7109375" style="1" customWidth="1"/>
    <col min="16" max="16" width="9.140625" style="1" customWidth="1"/>
  </cols>
  <sheetData>
    <row r="1" spans="1:16" s="1" customFormat="1" ht="15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1" customFormat="1" ht="15.75" customHeight="1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1" customFormat="1" ht="15.7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1" customFormat="1" ht="13.5" customHeight="1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s="1" customFormat="1" ht="87" customHeight="1">
      <c r="A5" s="58" t="s">
        <v>2</v>
      </c>
      <c r="B5" s="58"/>
      <c r="C5" s="58"/>
      <c r="D5" s="58"/>
      <c r="E5" s="58"/>
      <c r="F5" s="58"/>
      <c r="G5" s="58"/>
      <c r="H5" s="58"/>
      <c r="I5" s="59" t="s">
        <v>3</v>
      </c>
      <c r="J5" s="59"/>
      <c r="K5" s="59"/>
      <c r="L5" s="59"/>
      <c r="M5" s="59"/>
      <c r="N5" s="59"/>
      <c r="O5" s="59"/>
      <c r="P5" s="59"/>
    </row>
    <row r="6" spans="1:16" s="1" customFormat="1" ht="9.75" customHeight="1" thickBot="1">
      <c r="A6" s="60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s="1" customFormat="1" ht="12.75" customHeight="1" thickBot="1">
      <c r="A7" s="82" t="s">
        <v>4</v>
      </c>
      <c r="B7" s="82" t="s">
        <v>5</v>
      </c>
      <c r="C7" s="82"/>
      <c r="D7" s="82"/>
      <c r="E7" s="82"/>
      <c r="F7" s="82"/>
      <c r="G7" s="82"/>
      <c r="H7" s="82"/>
      <c r="I7" s="82"/>
      <c r="J7" s="82" t="s">
        <v>19</v>
      </c>
      <c r="K7" s="82"/>
      <c r="L7" s="82"/>
      <c r="M7" s="82"/>
      <c r="N7" s="82"/>
      <c r="O7" s="82"/>
      <c r="P7" s="82"/>
    </row>
    <row r="8" spans="1:16" s="1" customFormat="1" ht="13.5" customHeight="1" thickBot="1">
      <c r="A8" s="82"/>
      <c r="B8" s="83" t="s">
        <v>6</v>
      </c>
      <c r="C8" s="83"/>
      <c r="D8" s="83"/>
      <c r="E8" s="79" t="s">
        <v>7</v>
      </c>
      <c r="F8" s="79"/>
      <c r="G8" s="79"/>
      <c r="H8" s="79"/>
      <c r="I8" s="79"/>
      <c r="J8" s="83" t="s">
        <v>8</v>
      </c>
      <c r="K8" s="83"/>
      <c r="L8" s="83"/>
      <c r="M8" s="83"/>
      <c r="N8" s="79" t="s">
        <v>9</v>
      </c>
      <c r="O8" s="79"/>
      <c r="P8" s="79"/>
    </row>
    <row r="9" spans="1:16" s="1" customFormat="1" ht="15" customHeight="1">
      <c r="A9" s="82"/>
      <c r="B9" s="83"/>
      <c r="C9" s="83"/>
      <c r="D9" s="83"/>
      <c r="E9" s="79"/>
      <c r="F9" s="79"/>
      <c r="G9" s="79"/>
      <c r="H9" s="79"/>
      <c r="I9" s="79"/>
      <c r="J9" s="83"/>
      <c r="K9" s="83"/>
      <c r="L9" s="83"/>
      <c r="M9" s="83"/>
      <c r="N9" s="79"/>
      <c r="O9" s="79"/>
      <c r="P9" s="79"/>
    </row>
    <row r="10" spans="1:16" s="1" customFormat="1" ht="13.5" customHeight="1" thickBot="1">
      <c r="A10" s="2" t="s">
        <v>10</v>
      </c>
      <c r="B10" s="80" t="s">
        <v>11</v>
      </c>
      <c r="C10" s="80"/>
      <c r="D10" s="80"/>
      <c r="E10" s="81" t="s">
        <v>12</v>
      </c>
      <c r="F10" s="81"/>
      <c r="G10" s="81"/>
      <c r="H10" s="81"/>
      <c r="I10" s="81"/>
      <c r="J10" s="80" t="s">
        <v>13</v>
      </c>
      <c r="K10" s="80"/>
      <c r="L10" s="80"/>
      <c r="M10" s="80"/>
      <c r="N10" s="81" t="s">
        <v>14</v>
      </c>
      <c r="O10" s="81"/>
      <c r="P10" s="81"/>
    </row>
    <row r="11" spans="1:16" s="1" customFormat="1" ht="24" customHeight="1" thickBot="1">
      <c r="A11" s="3" t="s">
        <v>10</v>
      </c>
      <c r="B11" s="75" t="s">
        <v>15</v>
      </c>
      <c r="C11" s="75"/>
      <c r="D11" s="75"/>
      <c r="E11" s="76" t="s">
        <v>16</v>
      </c>
      <c r="F11" s="76"/>
      <c r="G11" s="76"/>
      <c r="H11" s="76"/>
      <c r="I11" s="76"/>
      <c r="J11" s="77" t="s">
        <v>10</v>
      </c>
      <c r="K11" s="77"/>
      <c r="L11" s="77"/>
      <c r="M11" s="77"/>
      <c r="N11" s="78">
        <f>22971336.59</f>
        <v>22971336.59</v>
      </c>
      <c r="O11" s="78"/>
      <c r="P11" s="78"/>
    </row>
    <row r="12" spans="1:16" s="1" customFormat="1" ht="21.75" customHeight="1" thickBot="1">
      <c r="A12" s="71" t="s">
        <v>17</v>
      </c>
      <c r="B12" s="71"/>
      <c r="C12" s="71"/>
      <c r="D12" s="71"/>
      <c r="E12" s="71"/>
      <c r="F12" s="71"/>
      <c r="G12" s="71"/>
      <c r="H12" s="71"/>
      <c r="I12" s="71"/>
      <c r="J12" s="72" t="s">
        <v>10</v>
      </c>
      <c r="K12" s="72"/>
      <c r="L12" s="72"/>
      <c r="M12" s="72"/>
      <c r="N12" s="73">
        <f>22971336.59</f>
        <v>22971336.59</v>
      </c>
      <c r="O12" s="73"/>
      <c r="P12" s="73"/>
    </row>
    <row r="14" spans="1:16" ht="12.75">
      <c r="A14" s="74" t="s">
        <v>20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16" ht="12.75">
      <c r="A15" s="74" t="s">
        <v>18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ht="12.75">
      <c r="A16" s="60" t="s">
        <v>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57" t="s">
        <v>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1:16" ht="13.5" thickBot="1">
      <c r="A18" s="60" t="s">
        <v>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6" ht="13.5" thickBot="1">
      <c r="A19" s="82" t="s">
        <v>4</v>
      </c>
      <c r="B19" s="82" t="s">
        <v>5</v>
      </c>
      <c r="C19" s="82"/>
      <c r="D19" s="82"/>
      <c r="E19" s="82"/>
      <c r="F19" s="82"/>
      <c r="G19" s="82"/>
      <c r="H19" s="82"/>
      <c r="I19" s="82"/>
      <c r="J19" s="82" t="s">
        <v>19</v>
      </c>
      <c r="K19" s="82"/>
      <c r="L19" s="82"/>
      <c r="M19" s="82"/>
      <c r="N19" s="82"/>
      <c r="O19" s="82"/>
      <c r="P19" s="82"/>
    </row>
    <row r="20" spans="1:16" ht="13.5" thickBot="1">
      <c r="A20" s="82"/>
      <c r="B20" s="83" t="s">
        <v>6</v>
      </c>
      <c r="C20" s="83"/>
      <c r="D20" s="83"/>
      <c r="E20" s="79" t="s">
        <v>7</v>
      </c>
      <c r="F20" s="79"/>
      <c r="G20" s="79"/>
      <c r="H20" s="79"/>
      <c r="I20" s="79"/>
      <c r="J20" s="83" t="s">
        <v>8</v>
      </c>
      <c r="K20" s="83"/>
      <c r="L20" s="83"/>
      <c r="M20" s="83"/>
      <c r="N20" s="79" t="s">
        <v>9</v>
      </c>
      <c r="O20" s="79"/>
      <c r="P20" s="79"/>
    </row>
    <row r="21" spans="1:16" ht="12.75">
      <c r="A21" s="82"/>
      <c r="B21" s="83"/>
      <c r="C21" s="83"/>
      <c r="D21" s="83"/>
      <c r="E21" s="79"/>
      <c r="F21" s="79"/>
      <c r="G21" s="79"/>
      <c r="H21" s="79"/>
      <c r="I21" s="79"/>
      <c r="J21" s="83"/>
      <c r="K21" s="83"/>
      <c r="L21" s="83"/>
      <c r="M21" s="83"/>
      <c r="N21" s="79"/>
      <c r="O21" s="79"/>
      <c r="P21" s="79"/>
    </row>
    <row r="22" spans="1:16" ht="13.5" thickBot="1">
      <c r="A22" s="2" t="s">
        <v>10</v>
      </c>
      <c r="B22" s="80" t="s">
        <v>11</v>
      </c>
      <c r="C22" s="80"/>
      <c r="D22" s="80"/>
      <c r="E22" s="81" t="s">
        <v>12</v>
      </c>
      <c r="F22" s="81"/>
      <c r="G22" s="81"/>
      <c r="H22" s="81"/>
      <c r="I22" s="81"/>
      <c r="J22" s="80" t="s">
        <v>13</v>
      </c>
      <c r="K22" s="80"/>
      <c r="L22" s="80"/>
      <c r="M22" s="80"/>
      <c r="N22" s="81" t="s">
        <v>14</v>
      </c>
      <c r="O22" s="81"/>
      <c r="P22" s="81"/>
    </row>
    <row r="23" spans="1:16" ht="12.75">
      <c r="A23" s="3" t="s">
        <v>10</v>
      </c>
      <c r="B23" s="75" t="s">
        <v>21</v>
      </c>
      <c r="C23" s="75"/>
      <c r="D23" s="75"/>
      <c r="E23" s="76" t="s">
        <v>22</v>
      </c>
      <c r="F23" s="76"/>
      <c r="G23" s="76"/>
      <c r="H23" s="76"/>
      <c r="I23" s="76"/>
      <c r="J23" s="77" t="s">
        <v>10</v>
      </c>
      <c r="K23" s="77"/>
      <c r="L23" s="77"/>
      <c r="M23" s="77"/>
      <c r="N23" s="78">
        <f>50000</f>
        <v>50000</v>
      </c>
      <c r="O23" s="78"/>
      <c r="P23" s="78"/>
    </row>
    <row r="24" spans="1:16" ht="12.75">
      <c r="A24" s="3" t="s">
        <v>11</v>
      </c>
      <c r="B24" s="75" t="s">
        <v>23</v>
      </c>
      <c r="C24" s="75"/>
      <c r="D24" s="75"/>
      <c r="E24" s="76" t="s">
        <v>22</v>
      </c>
      <c r="F24" s="76"/>
      <c r="G24" s="76"/>
      <c r="H24" s="76"/>
      <c r="I24" s="76"/>
      <c r="J24" s="77" t="s">
        <v>10</v>
      </c>
      <c r="K24" s="77"/>
      <c r="L24" s="77"/>
      <c r="M24" s="77"/>
      <c r="N24" s="78">
        <f>36788.22</f>
        <v>36788.22</v>
      </c>
      <c r="O24" s="78"/>
      <c r="P24" s="78"/>
    </row>
    <row r="25" spans="1:16" ht="12.75">
      <c r="A25" s="3" t="s">
        <v>12</v>
      </c>
      <c r="B25" s="75" t="s">
        <v>24</v>
      </c>
      <c r="C25" s="75"/>
      <c r="D25" s="75"/>
      <c r="E25" s="76" t="s">
        <v>25</v>
      </c>
      <c r="F25" s="76"/>
      <c r="G25" s="76"/>
      <c r="H25" s="76"/>
      <c r="I25" s="76"/>
      <c r="J25" s="77" t="s">
        <v>10</v>
      </c>
      <c r="K25" s="77"/>
      <c r="L25" s="77"/>
      <c r="M25" s="77"/>
      <c r="N25" s="78">
        <f>2293500</f>
        <v>2293500</v>
      </c>
      <c r="O25" s="78"/>
      <c r="P25" s="78"/>
    </row>
    <row r="26" spans="1:16" ht="12.75">
      <c r="A26" s="3" t="s">
        <v>13</v>
      </c>
      <c r="B26" s="75" t="s">
        <v>26</v>
      </c>
      <c r="C26" s="75"/>
      <c r="D26" s="75"/>
      <c r="E26" s="76" t="s">
        <v>27</v>
      </c>
      <c r="F26" s="76"/>
      <c r="G26" s="76"/>
      <c r="H26" s="76"/>
      <c r="I26" s="76"/>
      <c r="J26" s="77" t="s">
        <v>10</v>
      </c>
      <c r="K26" s="77"/>
      <c r="L26" s="77"/>
      <c r="M26" s="77"/>
      <c r="N26" s="78">
        <f>6216</f>
        <v>6216</v>
      </c>
      <c r="O26" s="78"/>
      <c r="P26" s="78"/>
    </row>
    <row r="27" spans="1:16" ht="12.75">
      <c r="A27" s="3" t="s">
        <v>14</v>
      </c>
      <c r="B27" s="75" t="s">
        <v>28</v>
      </c>
      <c r="C27" s="75"/>
      <c r="D27" s="75"/>
      <c r="E27" s="76" t="s">
        <v>29</v>
      </c>
      <c r="F27" s="76"/>
      <c r="G27" s="76"/>
      <c r="H27" s="76"/>
      <c r="I27" s="76"/>
      <c r="J27" s="77" t="s">
        <v>10</v>
      </c>
      <c r="K27" s="77"/>
      <c r="L27" s="77"/>
      <c r="M27" s="77"/>
      <c r="N27" s="78">
        <f>8642</f>
        <v>8642</v>
      </c>
      <c r="O27" s="78"/>
      <c r="P27" s="78"/>
    </row>
    <row r="28" spans="1:16" ht="12.75">
      <c r="A28" s="3" t="s">
        <v>30</v>
      </c>
      <c r="B28" s="75" t="s">
        <v>31</v>
      </c>
      <c r="C28" s="75"/>
      <c r="D28" s="75"/>
      <c r="E28" s="76" t="s">
        <v>32</v>
      </c>
      <c r="F28" s="76"/>
      <c r="G28" s="76"/>
      <c r="H28" s="76"/>
      <c r="I28" s="76"/>
      <c r="J28" s="77" t="s">
        <v>10</v>
      </c>
      <c r="K28" s="77"/>
      <c r="L28" s="77"/>
      <c r="M28" s="77"/>
      <c r="N28" s="78">
        <f>4962</f>
        <v>4962</v>
      </c>
      <c r="O28" s="78"/>
      <c r="P28" s="78"/>
    </row>
    <row r="29" spans="1:16" ht="12.75">
      <c r="A29" s="3" t="s">
        <v>33</v>
      </c>
      <c r="B29" s="75" t="s">
        <v>34</v>
      </c>
      <c r="C29" s="75"/>
      <c r="D29" s="75"/>
      <c r="E29" s="76" t="s">
        <v>35</v>
      </c>
      <c r="F29" s="76"/>
      <c r="G29" s="76"/>
      <c r="H29" s="76"/>
      <c r="I29" s="76"/>
      <c r="J29" s="77" t="s">
        <v>10</v>
      </c>
      <c r="K29" s="77"/>
      <c r="L29" s="77"/>
      <c r="M29" s="77"/>
      <c r="N29" s="78">
        <f>3986</f>
        <v>3986</v>
      </c>
      <c r="O29" s="78"/>
      <c r="P29" s="78"/>
    </row>
    <row r="30" spans="1:16" ht="12.75">
      <c r="A30" s="3" t="s">
        <v>36</v>
      </c>
      <c r="B30" s="75" t="s">
        <v>37</v>
      </c>
      <c r="C30" s="75"/>
      <c r="D30" s="75"/>
      <c r="E30" s="76" t="s">
        <v>38</v>
      </c>
      <c r="F30" s="76"/>
      <c r="G30" s="76"/>
      <c r="H30" s="76"/>
      <c r="I30" s="76"/>
      <c r="J30" s="77" t="s">
        <v>10</v>
      </c>
      <c r="K30" s="77"/>
      <c r="L30" s="77"/>
      <c r="M30" s="77"/>
      <c r="N30" s="78">
        <f>8704</f>
        <v>8704</v>
      </c>
      <c r="O30" s="78"/>
      <c r="P30" s="78"/>
    </row>
    <row r="31" spans="1:16" ht="12.75">
      <c r="A31" s="3" t="s">
        <v>39</v>
      </c>
      <c r="B31" s="75" t="s">
        <v>40</v>
      </c>
      <c r="C31" s="75"/>
      <c r="D31" s="75"/>
      <c r="E31" s="76" t="s">
        <v>41</v>
      </c>
      <c r="F31" s="76"/>
      <c r="G31" s="76"/>
      <c r="H31" s="76"/>
      <c r="I31" s="76"/>
      <c r="J31" s="77" t="s">
        <v>10</v>
      </c>
      <c r="K31" s="77"/>
      <c r="L31" s="77"/>
      <c r="M31" s="77"/>
      <c r="N31" s="78">
        <f>12490</f>
        <v>12490</v>
      </c>
      <c r="O31" s="78"/>
      <c r="P31" s="78"/>
    </row>
    <row r="32" spans="1:16" ht="12.75">
      <c r="A32" s="3" t="s">
        <v>42</v>
      </c>
      <c r="B32" s="75" t="s">
        <v>43</v>
      </c>
      <c r="C32" s="75"/>
      <c r="D32" s="75"/>
      <c r="E32" s="76" t="s">
        <v>44</v>
      </c>
      <c r="F32" s="76"/>
      <c r="G32" s="76"/>
      <c r="H32" s="76"/>
      <c r="I32" s="76"/>
      <c r="J32" s="77" t="s">
        <v>10</v>
      </c>
      <c r="K32" s="77"/>
      <c r="L32" s="77"/>
      <c r="M32" s="77"/>
      <c r="N32" s="78">
        <f>90658</f>
        <v>90658</v>
      </c>
      <c r="O32" s="78"/>
      <c r="P32" s="78"/>
    </row>
    <row r="33" spans="1:16" ht="12.75">
      <c r="A33" s="3" t="s">
        <v>45</v>
      </c>
      <c r="B33" s="75" t="s">
        <v>46</v>
      </c>
      <c r="C33" s="75"/>
      <c r="D33" s="75"/>
      <c r="E33" s="76" t="s">
        <v>47</v>
      </c>
      <c r="F33" s="76"/>
      <c r="G33" s="76"/>
      <c r="H33" s="76"/>
      <c r="I33" s="76"/>
      <c r="J33" s="77" t="s">
        <v>10</v>
      </c>
      <c r="K33" s="77"/>
      <c r="L33" s="77"/>
      <c r="M33" s="77"/>
      <c r="N33" s="78">
        <f>4240</f>
        <v>4240</v>
      </c>
      <c r="O33" s="78"/>
      <c r="P33" s="78"/>
    </row>
    <row r="34" spans="1:16" ht="12.75">
      <c r="A34" s="3" t="s">
        <v>48</v>
      </c>
      <c r="B34" s="75" t="s">
        <v>49</v>
      </c>
      <c r="C34" s="75"/>
      <c r="D34" s="75"/>
      <c r="E34" s="76" t="s">
        <v>50</v>
      </c>
      <c r="F34" s="76"/>
      <c r="G34" s="76"/>
      <c r="H34" s="76"/>
      <c r="I34" s="76"/>
      <c r="J34" s="77" t="s">
        <v>10</v>
      </c>
      <c r="K34" s="77"/>
      <c r="L34" s="77"/>
      <c r="M34" s="77"/>
      <c r="N34" s="78">
        <f>60952</f>
        <v>60952</v>
      </c>
      <c r="O34" s="78"/>
      <c r="P34" s="78"/>
    </row>
    <row r="35" spans="1:16" ht="12.75">
      <c r="A35" s="3" t="s">
        <v>51</v>
      </c>
      <c r="B35" s="75" t="s">
        <v>52</v>
      </c>
      <c r="C35" s="75"/>
      <c r="D35" s="75"/>
      <c r="E35" s="76" t="s">
        <v>53</v>
      </c>
      <c r="F35" s="76"/>
      <c r="G35" s="76"/>
      <c r="H35" s="76"/>
      <c r="I35" s="76"/>
      <c r="J35" s="77" t="s">
        <v>10</v>
      </c>
      <c r="K35" s="77"/>
      <c r="L35" s="77"/>
      <c r="M35" s="77"/>
      <c r="N35" s="78">
        <f>4240</f>
        <v>4240</v>
      </c>
      <c r="O35" s="78"/>
      <c r="P35" s="78"/>
    </row>
    <row r="36" spans="1:16" ht="12.75">
      <c r="A36" s="3" t="s">
        <v>54</v>
      </c>
      <c r="B36" s="75" t="s">
        <v>55</v>
      </c>
      <c r="C36" s="75"/>
      <c r="D36" s="75"/>
      <c r="E36" s="76" t="s">
        <v>56</v>
      </c>
      <c r="F36" s="76"/>
      <c r="G36" s="76"/>
      <c r="H36" s="76"/>
      <c r="I36" s="76"/>
      <c r="J36" s="77" t="s">
        <v>10</v>
      </c>
      <c r="K36" s="77"/>
      <c r="L36" s="77"/>
      <c r="M36" s="77"/>
      <c r="N36" s="78">
        <f>58590</f>
        <v>58590</v>
      </c>
      <c r="O36" s="78"/>
      <c r="P36" s="78"/>
    </row>
    <row r="37" spans="1:16" ht="12.75">
      <c r="A37" s="3" t="s">
        <v>57</v>
      </c>
      <c r="B37" s="75" t="s">
        <v>58</v>
      </c>
      <c r="C37" s="75"/>
      <c r="D37" s="75"/>
      <c r="E37" s="76" t="s">
        <v>56</v>
      </c>
      <c r="F37" s="76"/>
      <c r="G37" s="76"/>
      <c r="H37" s="76"/>
      <c r="I37" s="76"/>
      <c r="J37" s="77" t="s">
        <v>10</v>
      </c>
      <c r="K37" s="77"/>
      <c r="L37" s="77"/>
      <c r="M37" s="77"/>
      <c r="N37" s="78">
        <f>60952</f>
        <v>60952</v>
      </c>
      <c r="O37" s="78"/>
      <c r="P37" s="78"/>
    </row>
    <row r="38" spans="1:16" ht="12.75">
      <c r="A38" s="3" t="s">
        <v>59</v>
      </c>
      <c r="B38" s="75" t="s">
        <v>60</v>
      </c>
      <c r="C38" s="75"/>
      <c r="D38" s="75"/>
      <c r="E38" s="76" t="s">
        <v>61</v>
      </c>
      <c r="F38" s="76"/>
      <c r="G38" s="76"/>
      <c r="H38" s="76"/>
      <c r="I38" s="76"/>
      <c r="J38" s="77" t="s">
        <v>10</v>
      </c>
      <c r="K38" s="77"/>
      <c r="L38" s="77"/>
      <c r="M38" s="77"/>
      <c r="N38" s="78">
        <f>58590</f>
        <v>58590</v>
      </c>
      <c r="O38" s="78"/>
      <c r="P38" s="78"/>
    </row>
    <row r="39" spans="1:16" ht="12.75">
      <c r="A39" s="3" t="s">
        <v>62</v>
      </c>
      <c r="B39" s="75" t="s">
        <v>63</v>
      </c>
      <c r="C39" s="75"/>
      <c r="D39" s="75"/>
      <c r="E39" s="76" t="s">
        <v>64</v>
      </c>
      <c r="F39" s="76"/>
      <c r="G39" s="76"/>
      <c r="H39" s="76"/>
      <c r="I39" s="76"/>
      <c r="J39" s="77" t="s">
        <v>10</v>
      </c>
      <c r="K39" s="77"/>
      <c r="L39" s="77"/>
      <c r="M39" s="77"/>
      <c r="N39" s="78">
        <f>58590</f>
        <v>58590</v>
      </c>
      <c r="O39" s="78"/>
      <c r="P39" s="78"/>
    </row>
    <row r="40" spans="1:16" ht="12.75">
      <c r="A40" s="3" t="s">
        <v>65</v>
      </c>
      <c r="B40" s="75" t="s">
        <v>66</v>
      </c>
      <c r="C40" s="75"/>
      <c r="D40" s="75"/>
      <c r="E40" s="76" t="s">
        <v>67</v>
      </c>
      <c r="F40" s="76"/>
      <c r="G40" s="76"/>
      <c r="H40" s="76"/>
      <c r="I40" s="76"/>
      <c r="J40" s="77" t="s">
        <v>10</v>
      </c>
      <c r="K40" s="77"/>
      <c r="L40" s="77"/>
      <c r="M40" s="77"/>
      <c r="N40" s="78">
        <f>58590</f>
        <v>58590</v>
      </c>
      <c r="O40" s="78"/>
      <c r="P40" s="78"/>
    </row>
    <row r="41" spans="1:16" ht="12.75">
      <c r="A41" s="3" t="s">
        <v>68</v>
      </c>
      <c r="B41" s="75" t="s">
        <v>69</v>
      </c>
      <c r="C41" s="75"/>
      <c r="D41" s="75"/>
      <c r="E41" s="76" t="s">
        <v>70</v>
      </c>
      <c r="F41" s="76"/>
      <c r="G41" s="76"/>
      <c r="H41" s="76"/>
      <c r="I41" s="76"/>
      <c r="J41" s="77" t="s">
        <v>10</v>
      </c>
      <c r="K41" s="77"/>
      <c r="L41" s="77"/>
      <c r="M41" s="77"/>
      <c r="N41" s="78">
        <f>3000</f>
        <v>3000</v>
      </c>
      <c r="O41" s="78"/>
      <c r="P41" s="78"/>
    </row>
    <row r="42" spans="1:16" ht="12.75">
      <c r="A42" s="3" t="s">
        <v>71</v>
      </c>
      <c r="B42" s="75" t="s">
        <v>72</v>
      </c>
      <c r="C42" s="75"/>
      <c r="D42" s="75"/>
      <c r="E42" s="76" t="s">
        <v>73</v>
      </c>
      <c r="F42" s="76"/>
      <c r="G42" s="76"/>
      <c r="H42" s="76"/>
      <c r="I42" s="76"/>
      <c r="J42" s="77" t="s">
        <v>10</v>
      </c>
      <c r="K42" s="77"/>
      <c r="L42" s="77"/>
      <c r="M42" s="77"/>
      <c r="N42" s="78">
        <f>3000</f>
        <v>3000</v>
      </c>
      <c r="O42" s="78"/>
      <c r="P42" s="78"/>
    </row>
    <row r="43" spans="1:16" ht="12.75">
      <c r="A43" s="3" t="s">
        <v>74</v>
      </c>
      <c r="B43" s="75" t="s">
        <v>75</v>
      </c>
      <c r="C43" s="75"/>
      <c r="D43" s="75"/>
      <c r="E43" s="76" t="s">
        <v>76</v>
      </c>
      <c r="F43" s="76"/>
      <c r="G43" s="76"/>
      <c r="H43" s="76"/>
      <c r="I43" s="76"/>
      <c r="J43" s="77" t="s">
        <v>10</v>
      </c>
      <c r="K43" s="77"/>
      <c r="L43" s="77"/>
      <c r="M43" s="77"/>
      <c r="N43" s="78">
        <f>3000</f>
        <v>3000</v>
      </c>
      <c r="O43" s="78"/>
      <c r="P43" s="78"/>
    </row>
    <row r="44" spans="1:16" ht="12.75">
      <c r="A44" s="3" t="s">
        <v>77</v>
      </c>
      <c r="B44" s="75" t="s">
        <v>78</v>
      </c>
      <c r="C44" s="75"/>
      <c r="D44" s="75"/>
      <c r="E44" s="76" t="s">
        <v>79</v>
      </c>
      <c r="F44" s="76"/>
      <c r="G44" s="76"/>
      <c r="H44" s="76"/>
      <c r="I44" s="76"/>
      <c r="J44" s="77" t="s">
        <v>10</v>
      </c>
      <c r="K44" s="77"/>
      <c r="L44" s="77"/>
      <c r="M44" s="77"/>
      <c r="N44" s="78">
        <f>13091</f>
        <v>13091</v>
      </c>
      <c r="O44" s="78"/>
      <c r="P44" s="78"/>
    </row>
    <row r="45" spans="1:16" ht="12.75">
      <c r="A45" s="3" t="s">
        <v>80</v>
      </c>
      <c r="B45" s="75" t="s">
        <v>81</v>
      </c>
      <c r="C45" s="75"/>
      <c r="D45" s="75"/>
      <c r="E45" s="76" t="s">
        <v>82</v>
      </c>
      <c r="F45" s="76"/>
      <c r="G45" s="76"/>
      <c r="H45" s="76"/>
      <c r="I45" s="76"/>
      <c r="J45" s="77" t="s">
        <v>10</v>
      </c>
      <c r="K45" s="77"/>
      <c r="L45" s="77"/>
      <c r="M45" s="77"/>
      <c r="N45" s="78">
        <f>4081</f>
        <v>4081</v>
      </c>
      <c r="O45" s="78"/>
      <c r="P45" s="78"/>
    </row>
    <row r="46" spans="1:16" ht="12.75">
      <c r="A46" s="3" t="s">
        <v>83</v>
      </c>
      <c r="B46" s="75" t="s">
        <v>84</v>
      </c>
      <c r="C46" s="75"/>
      <c r="D46" s="75"/>
      <c r="E46" s="76" t="s">
        <v>85</v>
      </c>
      <c r="F46" s="76"/>
      <c r="G46" s="76"/>
      <c r="H46" s="76"/>
      <c r="I46" s="76"/>
      <c r="J46" s="77" t="s">
        <v>10</v>
      </c>
      <c r="K46" s="77"/>
      <c r="L46" s="77"/>
      <c r="M46" s="77"/>
      <c r="N46" s="78">
        <f>9588</f>
        <v>9588</v>
      </c>
      <c r="O46" s="78"/>
      <c r="P46" s="78"/>
    </row>
    <row r="47" spans="1:16" ht="12.75">
      <c r="A47" s="3" t="s">
        <v>86</v>
      </c>
      <c r="B47" s="75" t="s">
        <v>87</v>
      </c>
      <c r="C47" s="75"/>
      <c r="D47" s="75"/>
      <c r="E47" s="76" t="s">
        <v>88</v>
      </c>
      <c r="F47" s="76"/>
      <c r="G47" s="76"/>
      <c r="H47" s="76"/>
      <c r="I47" s="76"/>
      <c r="J47" s="77" t="s">
        <v>10</v>
      </c>
      <c r="K47" s="77"/>
      <c r="L47" s="77"/>
      <c r="M47" s="77"/>
      <c r="N47" s="78">
        <f>11024</f>
        <v>11024</v>
      </c>
      <c r="O47" s="78"/>
      <c r="P47" s="78"/>
    </row>
    <row r="48" spans="1:16" ht="12.75">
      <c r="A48" s="3" t="s">
        <v>89</v>
      </c>
      <c r="B48" s="75" t="s">
        <v>90</v>
      </c>
      <c r="C48" s="75"/>
      <c r="D48" s="75"/>
      <c r="E48" s="76" t="s">
        <v>91</v>
      </c>
      <c r="F48" s="76"/>
      <c r="G48" s="76"/>
      <c r="H48" s="76"/>
      <c r="I48" s="76"/>
      <c r="J48" s="77" t="s">
        <v>10</v>
      </c>
      <c r="K48" s="77"/>
      <c r="L48" s="77"/>
      <c r="M48" s="77"/>
      <c r="N48" s="78">
        <f>10246.7</f>
        <v>10246.7</v>
      </c>
      <c r="O48" s="78"/>
      <c r="P48" s="78"/>
    </row>
    <row r="49" spans="1:16" ht="12.75">
      <c r="A49" s="3" t="s">
        <v>92</v>
      </c>
      <c r="B49" s="75" t="s">
        <v>93</v>
      </c>
      <c r="C49" s="75"/>
      <c r="D49" s="75"/>
      <c r="E49" s="76" t="s">
        <v>94</v>
      </c>
      <c r="F49" s="76"/>
      <c r="G49" s="76"/>
      <c r="H49" s="76"/>
      <c r="I49" s="76"/>
      <c r="J49" s="77" t="s">
        <v>10</v>
      </c>
      <c r="K49" s="77"/>
      <c r="L49" s="77"/>
      <c r="M49" s="77"/>
      <c r="N49" s="78">
        <f>10246.7</f>
        <v>10246.7</v>
      </c>
      <c r="O49" s="78"/>
      <c r="P49" s="78"/>
    </row>
    <row r="50" spans="1:16" ht="12.75">
      <c r="A50" s="3" t="s">
        <v>95</v>
      </c>
      <c r="B50" s="75" t="s">
        <v>96</v>
      </c>
      <c r="C50" s="75"/>
      <c r="D50" s="75"/>
      <c r="E50" s="76" t="s">
        <v>97</v>
      </c>
      <c r="F50" s="76"/>
      <c r="G50" s="76"/>
      <c r="H50" s="76"/>
      <c r="I50" s="76"/>
      <c r="J50" s="77" t="s">
        <v>10</v>
      </c>
      <c r="K50" s="77"/>
      <c r="L50" s="77"/>
      <c r="M50" s="77"/>
      <c r="N50" s="78">
        <f>10246.6</f>
        <v>10246.6</v>
      </c>
      <c r="O50" s="78"/>
      <c r="P50" s="78"/>
    </row>
    <row r="51" spans="1:16" ht="12.75">
      <c r="A51" s="3" t="s">
        <v>98</v>
      </c>
      <c r="B51" s="75" t="s">
        <v>99</v>
      </c>
      <c r="C51" s="75"/>
      <c r="D51" s="75"/>
      <c r="E51" s="76" t="s">
        <v>100</v>
      </c>
      <c r="F51" s="76"/>
      <c r="G51" s="76"/>
      <c r="H51" s="76"/>
      <c r="I51" s="76"/>
      <c r="J51" s="77" t="s">
        <v>10</v>
      </c>
      <c r="K51" s="77"/>
      <c r="L51" s="77"/>
      <c r="M51" s="77"/>
      <c r="N51" s="78">
        <f>35790</f>
        <v>35790</v>
      </c>
      <c r="O51" s="78"/>
      <c r="P51" s="78"/>
    </row>
    <row r="52" spans="1:16" ht="12.75">
      <c r="A52" s="3" t="s">
        <v>101</v>
      </c>
      <c r="B52" s="75" t="s">
        <v>102</v>
      </c>
      <c r="C52" s="75"/>
      <c r="D52" s="75"/>
      <c r="E52" s="76" t="s">
        <v>103</v>
      </c>
      <c r="F52" s="76"/>
      <c r="G52" s="76"/>
      <c r="H52" s="76"/>
      <c r="I52" s="76"/>
      <c r="J52" s="77" t="s">
        <v>10</v>
      </c>
      <c r="K52" s="77"/>
      <c r="L52" s="77"/>
      <c r="M52" s="77"/>
      <c r="N52" s="78">
        <f>4900</f>
        <v>4900</v>
      </c>
      <c r="O52" s="78"/>
      <c r="P52" s="78"/>
    </row>
    <row r="53" spans="1:16" ht="12.75">
      <c r="A53" s="3" t="s">
        <v>104</v>
      </c>
      <c r="B53" s="75" t="s">
        <v>105</v>
      </c>
      <c r="C53" s="75"/>
      <c r="D53" s="75"/>
      <c r="E53" s="76" t="s">
        <v>106</v>
      </c>
      <c r="F53" s="76"/>
      <c r="G53" s="76"/>
      <c r="H53" s="76"/>
      <c r="I53" s="76"/>
      <c r="J53" s="77" t="s">
        <v>10</v>
      </c>
      <c r="K53" s="77"/>
      <c r="L53" s="77"/>
      <c r="M53" s="77"/>
      <c r="N53" s="78">
        <f>4900</f>
        <v>4900</v>
      </c>
      <c r="O53" s="78"/>
      <c r="P53" s="78"/>
    </row>
    <row r="54" spans="1:16" ht="12.75">
      <c r="A54" s="3" t="s">
        <v>107</v>
      </c>
      <c r="B54" s="75" t="s">
        <v>108</v>
      </c>
      <c r="C54" s="75"/>
      <c r="D54" s="75"/>
      <c r="E54" s="76" t="s">
        <v>109</v>
      </c>
      <c r="F54" s="76"/>
      <c r="G54" s="76"/>
      <c r="H54" s="76"/>
      <c r="I54" s="76"/>
      <c r="J54" s="77" t="s">
        <v>10</v>
      </c>
      <c r="K54" s="77"/>
      <c r="L54" s="77"/>
      <c r="M54" s="77"/>
      <c r="N54" s="78">
        <f>4900</f>
        <v>4900</v>
      </c>
      <c r="O54" s="78"/>
      <c r="P54" s="78"/>
    </row>
    <row r="55" spans="1:16" ht="13.5" thickBot="1">
      <c r="A55" s="3" t="s">
        <v>110</v>
      </c>
      <c r="B55" s="75" t="s">
        <v>111</v>
      </c>
      <c r="C55" s="75"/>
      <c r="D55" s="75"/>
      <c r="E55" s="76" t="s">
        <v>112</v>
      </c>
      <c r="F55" s="76"/>
      <c r="G55" s="76"/>
      <c r="H55" s="76"/>
      <c r="I55" s="76"/>
      <c r="J55" s="77" t="s">
        <v>10</v>
      </c>
      <c r="K55" s="77"/>
      <c r="L55" s="77"/>
      <c r="M55" s="77"/>
      <c r="N55" s="78">
        <f>10252</f>
        <v>10252</v>
      </c>
      <c r="O55" s="78"/>
      <c r="P55" s="78"/>
    </row>
    <row r="56" spans="1:16" ht="13.5" thickBot="1">
      <c r="A56" s="71" t="s">
        <v>17</v>
      </c>
      <c r="B56" s="71"/>
      <c r="C56" s="71"/>
      <c r="D56" s="71"/>
      <c r="E56" s="71"/>
      <c r="F56" s="71"/>
      <c r="G56" s="71"/>
      <c r="H56" s="71"/>
      <c r="I56" s="71"/>
      <c r="J56" s="72" t="s">
        <v>110</v>
      </c>
      <c r="K56" s="72"/>
      <c r="L56" s="72"/>
      <c r="M56" s="72"/>
      <c r="N56" s="73">
        <f>3018956.22</f>
        <v>3018956.22</v>
      </c>
      <c r="O56" s="73"/>
      <c r="P56" s="73"/>
    </row>
    <row r="59" spans="1:16" ht="12.75">
      <c r="A59" s="74" t="s">
        <v>113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1:16" ht="12.75">
      <c r="A60" s="74" t="s">
        <v>18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1:16" ht="12.75">
      <c r="A61" s="60" t="s">
        <v>1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</row>
    <row r="62" spans="1:16" ht="12.75">
      <c r="A62" s="57" t="s">
        <v>1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1:16" ht="13.5" thickBot="1">
      <c r="A63" s="60" t="s">
        <v>1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  <row r="64" spans="1:16" ht="12.75">
      <c r="A64" s="61" t="s">
        <v>4</v>
      </c>
      <c r="B64" s="64" t="s">
        <v>5</v>
      </c>
      <c r="C64" s="65"/>
      <c r="D64" s="65"/>
      <c r="E64" s="65"/>
      <c r="F64" s="65"/>
      <c r="G64" s="65"/>
      <c r="H64" s="65"/>
      <c r="I64" s="66"/>
      <c r="J64" s="64" t="s">
        <v>19</v>
      </c>
      <c r="K64" s="65"/>
      <c r="L64" s="65"/>
      <c r="M64" s="65"/>
      <c r="N64" s="65"/>
      <c r="O64" s="65"/>
      <c r="P64" s="66"/>
    </row>
    <row r="65" spans="1:16" ht="12.75">
      <c r="A65" s="62"/>
      <c r="B65" s="67" t="s">
        <v>6</v>
      </c>
      <c r="C65" s="36"/>
      <c r="D65" s="68"/>
      <c r="E65" s="35" t="s">
        <v>7</v>
      </c>
      <c r="F65" s="36"/>
      <c r="G65" s="36"/>
      <c r="H65" s="36"/>
      <c r="I65" s="37"/>
      <c r="J65" s="67" t="s">
        <v>8</v>
      </c>
      <c r="K65" s="36"/>
      <c r="L65" s="36"/>
      <c r="M65" s="68"/>
      <c r="N65" s="35" t="s">
        <v>9</v>
      </c>
      <c r="O65" s="36"/>
      <c r="P65" s="37"/>
    </row>
    <row r="66" spans="1:16" ht="12.75">
      <c r="A66" s="63"/>
      <c r="B66" s="69"/>
      <c r="C66" s="39"/>
      <c r="D66" s="70"/>
      <c r="E66" s="38"/>
      <c r="F66" s="39"/>
      <c r="G66" s="39"/>
      <c r="H66" s="39"/>
      <c r="I66" s="40"/>
      <c r="J66" s="69"/>
      <c r="K66" s="39"/>
      <c r="L66" s="39"/>
      <c r="M66" s="70"/>
      <c r="N66" s="38"/>
      <c r="O66" s="39"/>
      <c r="P66" s="40"/>
    </row>
    <row r="67" spans="1:16" ht="13.5" thickBot="1">
      <c r="A67" s="2" t="s">
        <v>10</v>
      </c>
      <c r="B67" s="41" t="s">
        <v>11</v>
      </c>
      <c r="C67" s="42"/>
      <c r="D67" s="43"/>
      <c r="E67" s="44" t="s">
        <v>12</v>
      </c>
      <c r="F67" s="42"/>
      <c r="G67" s="42"/>
      <c r="H67" s="42"/>
      <c r="I67" s="45"/>
      <c r="J67" s="41" t="s">
        <v>13</v>
      </c>
      <c r="K67" s="42"/>
      <c r="L67" s="42"/>
      <c r="M67" s="43"/>
      <c r="N67" s="44" t="s">
        <v>14</v>
      </c>
      <c r="O67" s="42"/>
      <c r="P67" s="45"/>
    </row>
    <row r="68" spans="1:16" ht="12.75">
      <c r="A68" s="3" t="s">
        <v>10</v>
      </c>
      <c r="B68" s="46" t="s">
        <v>114</v>
      </c>
      <c r="C68" s="47"/>
      <c r="D68" s="48"/>
      <c r="E68" s="49" t="s">
        <v>115</v>
      </c>
      <c r="F68" s="47"/>
      <c r="G68" s="47"/>
      <c r="H68" s="47"/>
      <c r="I68" s="50"/>
      <c r="J68" s="51" t="s">
        <v>10</v>
      </c>
      <c r="K68" s="52"/>
      <c r="L68" s="52"/>
      <c r="M68" s="53"/>
      <c r="N68" s="54">
        <f>4907.8</f>
        <v>4907.8</v>
      </c>
      <c r="O68" s="55"/>
      <c r="P68" s="56"/>
    </row>
    <row r="69" spans="1:16" ht="12.75">
      <c r="A69" s="3" t="s">
        <v>11</v>
      </c>
      <c r="B69" s="13" t="s">
        <v>116</v>
      </c>
      <c r="C69" s="14"/>
      <c r="D69" s="15"/>
      <c r="E69" s="16" t="s">
        <v>117</v>
      </c>
      <c r="F69" s="14"/>
      <c r="G69" s="14"/>
      <c r="H69" s="14"/>
      <c r="I69" s="17"/>
      <c r="J69" s="18" t="s">
        <v>10</v>
      </c>
      <c r="K69" s="19"/>
      <c r="L69" s="19"/>
      <c r="M69" s="20"/>
      <c r="N69" s="21">
        <f>5880</f>
        <v>5880</v>
      </c>
      <c r="O69" s="22"/>
      <c r="P69" s="23"/>
    </row>
    <row r="70" spans="1:16" ht="12.75">
      <c r="A70" s="3" t="s">
        <v>12</v>
      </c>
      <c r="B70" s="13" t="s">
        <v>118</v>
      </c>
      <c r="C70" s="14"/>
      <c r="D70" s="15"/>
      <c r="E70" s="16" t="s">
        <v>119</v>
      </c>
      <c r="F70" s="14"/>
      <c r="G70" s="14"/>
      <c r="H70" s="14"/>
      <c r="I70" s="17"/>
      <c r="J70" s="18" t="s">
        <v>10</v>
      </c>
      <c r="K70" s="19"/>
      <c r="L70" s="19"/>
      <c r="M70" s="20"/>
      <c r="N70" s="21">
        <f>8850</f>
        <v>8850</v>
      </c>
      <c r="O70" s="22"/>
      <c r="P70" s="23"/>
    </row>
    <row r="71" spans="1:16" ht="12.75">
      <c r="A71" s="3" t="s">
        <v>13</v>
      </c>
      <c r="B71" s="13" t="s">
        <v>120</v>
      </c>
      <c r="C71" s="14"/>
      <c r="D71" s="15"/>
      <c r="E71" s="16" t="s">
        <v>121</v>
      </c>
      <c r="F71" s="14"/>
      <c r="G71" s="14"/>
      <c r="H71" s="14"/>
      <c r="I71" s="17"/>
      <c r="J71" s="18" t="s">
        <v>10</v>
      </c>
      <c r="K71" s="19"/>
      <c r="L71" s="19"/>
      <c r="M71" s="20"/>
      <c r="N71" s="21">
        <f>8850</f>
        <v>8850</v>
      </c>
      <c r="O71" s="22"/>
      <c r="P71" s="23"/>
    </row>
    <row r="72" spans="1:16" ht="12.75">
      <c r="A72" s="3" t="s">
        <v>14</v>
      </c>
      <c r="B72" s="13" t="s">
        <v>122</v>
      </c>
      <c r="C72" s="14"/>
      <c r="D72" s="15"/>
      <c r="E72" s="16" t="s">
        <v>123</v>
      </c>
      <c r="F72" s="14"/>
      <c r="G72" s="14"/>
      <c r="H72" s="14"/>
      <c r="I72" s="17"/>
      <c r="J72" s="18" t="s">
        <v>10</v>
      </c>
      <c r="K72" s="19"/>
      <c r="L72" s="19"/>
      <c r="M72" s="20"/>
      <c r="N72" s="21">
        <f>15000</f>
        <v>15000</v>
      </c>
      <c r="O72" s="22"/>
      <c r="P72" s="23"/>
    </row>
    <row r="73" spans="1:16" ht="12.75">
      <c r="A73" s="3" t="s">
        <v>30</v>
      </c>
      <c r="B73" s="13" t="s">
        <v>124</v>
      </c>
      <c r="C73" s="14"/>
      <c r="D73" s="15"/>
      <c r="E73" s="16" t="s">
        <v>125</v>
      </c>
      <c r="F73" s="14"/>
      <c r="G73" s="14"/>
      <c r="H73" s="14"/>
      <c r="I73" s="17"/>
      <c r="J73" s="18" t="s">
        <v>10</v>
      </c>
      <c r="K73" s="19"/>
      <c r="L73" s="19"/>
      <c r="M73" s="20"/>
      <c r="N73" s="21">
        <f>40800</f>
        <v>40800</v>
      </c>
      <c r="O73" s="22"/>
      <c r="P73" s="23"/>
    </row>
    <row r="74" spans="1:16" ht="12.75">
      <c r="A74" s="3" t="s">
        <v>33</v>
      </c>
      <c r="B74" s="13" t="s">
        <v>126</v>
      </c>
      <c r="C74" s="14"/>
      <c r="D74" s="15"/>
      <c r="E74" s="16" t="s">
        <v>127</v>
      </c>
      <c r="F74" s="14"/>
      <c r="G74" s="14"/>
      <c r="H74" s="14"/>
      <c r="I74" s="17"/>
      <c r="J74" s="18" t="s">
        <v>10</v>
      </c>
      <c r="K74" s="19"/>
      <c r="L74" s="19"/>
      <c r="M74" s="20"/>
      <c r="N74" s="21">
        <f>6666.5</f>
        <v>6666.5</v>
      </c>
      <c r="O74" s="22"/>
      <c r="P74" s="23"/>
    </row>
    <row r="75" spans="1:16" ht="12.75">
      <c r="A75" s="3" t="s">
        <v>36</v>
      </c>
      <c r="B75" s="13" t="s">
        <v>128</v>
      </c>
      <c r="C75" s="14"/>
      <c r="D75" s="15"/>
      <c r="E75" s="16" t="s">
        <v>129</v>
      </c>
      <c r="F75" s="14"/>
      <c r="G75" s="14"/>
      <c r="H75" s="14"/>
      <c r="I75" s="17"/>
      <c r="J75" s="18" t="s">
        <v>10</v>
      </c>
      <c r="K75" s="19"/>
      <c r="L75" s="19"/>
      <c r="M75" s="20"/>
      <c r="N75" s="21">
        <f>21560</f>
        <v>21560</v>
      </c>
      <c r="O75" s="22"/>
      <c r="P75" s="23"/>
    </row>
    <row r="76" spans="1:16" ht="12.75">
      <c r="A76" s="3" t="s">
        <v>39</v>
      </c>
      <c r="B76" s="13" t="s">
        <v>130</v>
      </c>
      <c r="C76" s="14"/>
      <c r="D76" s="15"/>
      <c r="E76" s="16" t="s">
        <v>131</v>
      </c>
      <c r="F76" s="14"/>
      <c r="G76" s="14"/>
      <c r="H76" s="14"/>
      <c r="I76" s="17"/>
      <c r="J76" s="18" t="s">
        <v>10</v>
      </c>
      <c r="K76" s="19"/>
      <c r="L76" s="19"/>
      <c r="M76" s="20"/>
      <c r="N76" s="21">
        <f>13120</f>
        <v>13120</v>
      </c>
      <c r="O76" s="22"/>
      <c r="P76" s="23"/>
    </row>
    <row r="77" spans="1:16" ht="12.75">
      <c r="A77" s="3" t="s">
        <v>42</v>
      </c>
      <c r="B77" s="13" t="s">
        <v>132</v>
      </c>
      <c r="C77" s="14"/>
      <c r="D77" s="15"/>
      <c r="E77" s="16" t="s">
        <v>133</v>
      </c>
      <c r="F77" s="14"/>
      <c r="G77" s="14"/>
      <c r="H77" s="14"/>
      <c r="I77" s="17"/>
      <c r="J77" s="18" t="s">
        <v>10</v>
      </c>
      <c r="K77" s="19"/>
      <c r="L77" s="19"/>
      <c r="M77" s="20"/>
      <c r="N77" s="21">
        <f>9700</f>
        <v>9700</v>
      </c>
      <c r="O77" s="22"/>
      <c r="P77" s="23"/>
    </row>
    <row r="78" spans="1:16" ht="12.75">
      <c r="A78" s="3" t="s">
        <v>45</v>
      </c>
      <c r="B78" s="13" t="s">
        <v>134</v>
      </c>
      <c r="C78" s="14"/>
      <c r="D78" s="15"/>
      <c r="E78" s="16" t="s">
        <v>135</v>
      </c>
      <c r="F78" s="14"/>
      <c r="G78" s="14"/>
      <c r="H78" s="14"/>
      <c r="I78" s="17"/>
      <c r="J78" s="18" t="s">
        <v>10</v>
      </c>
      <c r="K78" s="19"/>
      <c r="L78" s="19"/>
      <c r="M78" s="20"/>
      <c r="N78" s="21">
        <f>5880</f>
        <v>5880</v>
      </c>
      <c r="O78" s="22"/>
      <c r="P78" s="23"/>
    </row>
    <row r="79" spans="1:16" ht="12.75">
      <c r="A79" s="3" t="s">
        <v>48</v>
      </c>
      <c r="B79" s="13" t="s">
        <v>136</v>
      </c>
      <c r="C79" s="14"/>
      <c r="D79" s="15"/>
      <c r="E79" s="16" t="s">
        <v>137</v>
      </c>
      <c r="F79" s="14"/>
      <c r="G79" s="14"/>
      <c r="H79" s="14"/>
      <c r="I79" s="17"/>
      <c r="J79" s="18">
        <v>1</v>
      </c>
      <c r="K79" s="19"/>
      <c r="L79" s="19"/>
      <c r="M79" s="20"/>
      <c r="N79" s="21">
        <v>1485</v>
      </c>
      <c r="O79" s="22"/>
      <c r="P79" s="23"/>
    </row>
    <row r="80" spans="1:16" ht="12.75">
      <c r="A80" s="3" t="s">
        <v>51</v>
      </c>
      <c r="B80" s="13" t="s">
        <v>138</v>
      </c>
      <c r="C80" s="14"/>
      <c r="D80" s="15"/>
      <c r="E80" s="16" t="s">
        <v>139</v>
      </c>
      <c r="F80" s="14"/>
      <c r="G80" s="14"/>
      <c r="H80" s="14"/>
      <c r="I80" s="17"/>
      <c r="J80" s="18" t="s">
        <v>10</v>
      </c>
      <c r="K80" s="19"/>
      <c r="L80" s="19"/>
      <c r="M80" s="20"/>
      <c r="N80" s="21">
        <f>5450</f>
        <v>5450</v>
      </c>
      <c r="O80" s="22"/>
      <c r="P80" s="23"/>
    </row>
    <row r="81" spans="1:16" ht="12.75">
      <c r="A81" s="3" t="s">
        <v>54</v>
      </c>
      <c r="B81" s="13" t="s">
        <v>140</v>
      </c>
      <c r="C81" s="14"/>
      <c r="D81" s="15"/>
      <c r="E81" s="16" t="s">
        <v>141</v>
      </c>
      <c r="F81" s="14"/>
      <c r="G81" s="14"/>
      <c r="H81" s="14"/>
      <c r="I81" s="17"/>
      <c r="J81" s="18" t="s">
        <v>10</v>
      </c>
      <c r="K81" s="19"/>
      <c r="L81" s="19"/>
      <c r="M81" s="20"/>
      <c r="N81" s="21">
        <f>16448</f>
        <v>16448</v>
      </c>
      <c r="O81" s="22"/>
      <c r="P81" s="23"/>
    </row>
    <row r="82" spans="1:16" ht="12.75">
      <c r="A82" s="3" t="s">
        <v>57</v>
      </c>
      <c r="B82" s="13" t="s">
        <v>142</v>
      </c>
      <c r="C82" s="14"/>
      <c r="D82" s="15"/>
      <c r="E82" s="16" t="s">
        <v>143</v>
      </c>
      <c r="F82" s="14"/>
      <c r="G82" s="14"/>
      <c r="H82" s="14"/>
      <c r="I82" s="17"/>
      <c r="J82" s="18" t="s">
        <v>10</v>
      </c>
      <c r="K82" s="19"/>
      <c r="L82" s="19"/>
      <c r="M82" s="20"/>
      <c r="N82" s="21">
        <f>18200</f>
        <v>18200</v>
      </c>
      <c r="O82" s="22"/>
      <c r="P82" s="23"/>
    </row>
    <row r="83" spans="1:16" ht="12.75">
      <c r="A83" s="3" t="s">
        <v>59</v>
      </c>
      <c r="B83" s="13" t="s">
        <v>144</v>
      </c>
      <c r="C83" s="14"/>
      <c r="D83" s="15"/>
      <c r="E83" s="16" t="s">
        <v>145</v>
      </c>
      <c r="F83" s="14"/>
      <c r="G83" s="14"/>
      <c r="H83" s="14"/>
      <c r="I83" s="17"/>
      <c r="J83" s="18" t="s">
        <v>10</v>
      </c>
      <c r="K83" s="19"/>
      <c r="L83" s="19"/>
      <c r="M83" s="20"/>
      <c r="N83" s="21">
        <f>8186.38</f>
        <v>8186.38</v>
      </c>
      <c r="O83" s="22"/>
      <c r="P83" s="23"/>
    </row>
    <row r="84" spans="1:16" ht="13.5" thickBot="1">
      <c r="A84" s="3" t="s">
        <v>62</v>
      </c>
      <c r="B84" s="24" t="s">
        <v>146</v>
      </c>
      <c r="C84" s="25"/>
      <c r="D84" s="26"/>
      <c r="E84" s="27" t="s">
        <v>145</v>
      </c>
      <c r="F84" s="25"/>
      <c r="G84" s="25"/>
      <c r="H84" s="25"/>
      <c r="I84" s="28"/>
      <c r="J84" s="29" t="s">
        <v>10</v>
      </c>
      <c r="K84" s="30"/>
      <c r="L84" s="30"/>
      <c r="M84" s="31"/>
      <c r="N84" s="32">
        <f>13515</f>
        <v>13515</v>
      </c>
      <c r="O84" s="33"/>
      <c r="P84" s="34"/>
    </row>
    <row r="85" spans="1:16" ht="13.5" thickBot="1">
      <c r="A85" s="4" t="s">
        <v>17</v>
      </c>
      <c r="B85" s="5"/>
      <c r="C85" s="5"/>
      <c r="D85" s="5"/>
      <c r="E85" s="5"/>
      <c r="F85" s="5"/>
      <c r="G85" s="5"/>
      <c r="H85" s="5"/>
      <c r="I85" s="6"/>
      <c r="J85" s="7" t="s">
        <v>59</v>
      </c>
      <c r="K85" s="8"/>
      <c r="L85" s="8"/>
      <c r="M85" s="9"/>
      <c r="N85" s="10">
        <f>203013.68</f>
        <v>203013.68</v>
      </c>
      <c r="O85" s="11"/>
      <c r="P85" s="12"/>
    </row>
    <row r="88" spans="1:16" ht="12.75">
      <c r="A88" s="74" t="s">
        <v>147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1:16" ht="13.5" thickBot="1">
      <c r="A89" s="74" t="s">
        <v>18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1:16" ht="13.5" thickBot="1">
      <c r="A90" s="82" t="s">
        <v>4</v>
      </c>
      <c r="B90" s="82" t="s">
        <v>5</v>
      </c>
      <c r="C90" s="82"/>
      <c r="D90" s="82"/>
      <c r="E90" s="82"/>
      <c r="F90" s="82"/>
      <c r="G90" s="82"/>
      <c r="H90" s="82"/>
      <c r="I90" s="82"/>
      <c r="J90" s="82" t="s">
        <v>19</v>
      </c>
      <c r="K90" s="82"/>
      <c r="L90" s="82"/>
      <c r="M90" s="82"/>
      <c r="N90" s="82"/>
      <c r="O90" s="82"/>
      <c r="P90" s="82"/>
    </row>
    <row r="91" spans="1:16" ht="13.5" thickBot="1">
      <c r="A91" s="82"/>
      <c r="B91" s="83" t="s">
        <v>6</v>
      </c>
      <c r="C91" s="83"/>
      <c r="D91" s="83"/>
      <c r="E91" s="79" t="s">
        <v>7</v>
      </c>
      <c r="F91" s="79"/>
      <c r="G91" s="79"/>
      <c r="H91" s="79"/>
      <c r="I91" s="79"/>
      <c r="J91" s="83" t="s">
        <v>8</v>
      </c>
      <c r="K91" s="83"/>
      <c r="L91" s="83"/>
      <c r="M91" s="83"/>
      <c r="N91" s="79" t="s">
        <v>9</v>
      </c>
      <c r="O91" s="79"/>
      <c r="P91" s="79"/>
    </row>
    <row r="92" spans="1:16" ht="12.75">
      <c r="A92" s="82"/>
      <c r="B92" s="83"/>
      <c r="C92" s="83"/>
      <c r="D92" s="83"/>
      <c r="E92" s="79"/>
      <c r="F92" s="79"/>
      <c r="G92" s="79"/>
      <c r="H92" s="79"/>
      <c r="I92" s="79"/>
      <c r="J92" s="83"/>
      <c r="K92" s="83"/>
      <c r="L92" s="83"/>
      <c r="M92" s="83"/>
      <c r="N92" s="79"/>
      <c r="O92" s="79"/>
      <c r="P92" s="79"/>
    </row>
    <row r="93" spans="1:16" ht="13.5" thickBot="1">
      <c r="A93" s="2" t="s">
        <v>10</v>
      </c>
      <c r="B93" s="80" t="s">
        <v>11</v>
      </c>
      <c r="C93" s="80"/>
      <c r="D93" s="80"/>
      <c r="E93" s="81" t="s">
        <v>12</v>
      </c>
      <c r="F93" s="81"/>
      <c r="G93" s="81"/>
      <c r="H93" s="81"/>
      <c r="I93" s="81"/>
      <c r="J93" s="80" t="s">
        <v>13</v>
      </c>
      <c r="K93" s="80"/>
      <c r="L93" s="80"/>
      <c r="M93" s="80"/>
      <c r="N93" s="81" t="s">
        <v>14</v>
      </c>
      <c r="O93" s="81"/>
      <c r="P93" s="81"/>
    </row>
    <row r="94" spans="1:16" ht="12.75">
      <c r="A94" s="3" t="s">
        <v>10</v>
      </c>
      <c r="B94" s="75" t="s">
        <v>148</v>
      </c>
      <c r="C94" s="75"/>
      <c r="D94" s="75"/>
      <c r="E94" s="76" t="s">
        <v>149</v>
      </c>
      <c r="F94" s="76"/>
      <c r="G94" s="76"/>
      <c r="H94" s="76"/>
      <c r="I94" s="76"/>
      <c r="J94" s="77" t="s">
        <v>42</v>
      </c>
      <c r="K94" s="77"/>
      <c r="L94" s="77"/>
      <c r="M94" s="77"/>
      <c r="N94" s="78">
        <f>10</f>
        <v>10</v>
      </c>
      <c r="O94" s="78"/>
      <c r="P94" s="78"/>
    </row>
    <row r="95" spans="1:16" ht="12.75">
      <c r="A95" s="3" t="s">
        <v>11</v>
      </c>
      <c r="B95" s="75" t="s">
        <v>150</v>
      </c>
      <c r="C95" s="75"/>
      <c r="D95" s="75"/>
      <c r="E95" s="76" t="s">
        <v>151</v>
      </c>
      <c r="F95" s="76"/>
      <c r="G95" s="76"/>
      <c r="H95" s="76"/>
      <c r="I95" s="76"/>
      <c r="J95" s="77" t="s">
        <v>10</v>
      </c>
      <c r="K95" s="77"/>
      <c r="L95" s="77"/>
      <c r="M95" s="77"/>
      <c r="N95" s="78">
        <f>1</f>
        <v>1</v>
      </c>
      <c r="O95" s="78"/>
      <c r="P95" s="78"/>
    </row>
    <row r="96" spans="1:16" ht="12.75">
      <c r="A96" s="3" t="s">
        <v>12</v>
      </c>
      <c r="B96" s="75" t="s">
        <v>152</v>
      </c>
      <c r="C96" s="75"/>
      <c r="D96" s="75"/>
      <c r="E96" s="76" t="s">
        <v>153</v>
      </c>
      <c r="F96" s="76"/>
      <c r="G96" s="76"/>
      <c r="H96" s="76"/>
      <c r="I96" s="76"/>
      <c r="J96" s="77" t="s">
        <v>10</v>
      </c>
      <c r="K96" s="77"/>
      <c r="L96" s="77"/>
      <c r="M96" s="77"/>
      <c r="N96" s="78">
        <f>1</f>
        <v>1</v>
      </c>
      <c r="O96" s="78"/>
      <c r="P96" s="78"/>
    </row>
    <row r="97" spans="1:16" ht="12.75">
      <c r="A97" s="3" t="s">
        <v>13</v>
      </c>
      <c r="B97" s="75" t="s">
        <v>154</v>
      </c>
      <c r="C97" s="75"/>
      <c r="D97" s="75"/>
      <c r="E97" s="76" t="s">
        <v>153</v>
      </c>
      <c r="F97" s="76"/>
      <c r="G97" s="76"/>
      <c r="H97" s="76"/>
      <c r="I97" s="76"/>
      <c r="J97" s="77" t="s">
        <v>10</v>
      </c>
      <c r="K97" s="77"/>
      <c r="L97" s="77"/>
      <c r="M97" s="77"/>
      <c r="N97" s="78">
        <f>1</f>
        <v>1</v>
      </c>
      <c r="O97" s="78"/>
      <c r="P97" s="78"/>
    </row>
    <row r="98" spans="1:16" ht="12.75">
      <c r="A98" s="3" t="s">
        <v>14</v>
      </c>
      <c r="B98" s="75" t="s">
        <v>155</v>
      </c>
      <c r="C98" s="75"/>
      <c r="D98" s="75"/>
      <c r="E98" s="76" t="s">
        <v>156</v>
      </c>
      <c r="F98" s="76"/>
      <c r="G98" s="76"/>
      <c r="H98" s="76"/>
      <c r="I98" s="76"/>
      <c r="J98" s="77" t="s">
        <v>62</v>
      </c>
      <c r="K98" s="77"/>
      <c r="L98" s="77"/>
      <c r="M98" s="77"/>
      <c r="N98" s="78">
        <f>17</f>
        <v>17</v>
      </c>
      <c r="O98" s="78"/>
      <c r="P98" s="78"/>
    </row>
    <row r="99" spans="1:16" ht="12.75">
      <c r="A99" s="3" t="s">
        <v>30</v>
      </c>
      <c r="B99" s="75" t="s">
        <v>157</v>
      </c>
      <c r="C99" s="75"/>
      <c r="D99" s="75"/>
      <c r="E99" s="76" t="s">
        <v>158</v>
      </c>
      <c r="F99" s="76"/>
      <c r="G99" s="76"/>
      <c r="H99" s="76"/>
      <c r="I99" s="76"/>
      <c r="J99" s="77" t="s">
        <v>10</v>
      </c>
      <c r="K99" s="77"/>
      <c r="L99" s="77"/>
      <c r="M99" s="77"/>
      <c r="N99" s="78">
        <f>1</f>
        <v>1</v>
      </c>
      <c r="O99" s="78"/>
      <c r="P99" s="78"/>
    </row>
    <row r="100" spans="1:16" ht="12.75">
      <c r="A100" s="3" t="s">
        <v>33</v>
      </c>
      <c r="B100" s="75" t="s">
        <v>159</v>
      </c>
      <c r="C100" s="75"/>
      <c r="D100" s="75"/>
      <c r="E100" s="76" t="s">
        <v>160</v>
      </c>
      <c r="F100" s="76"/>
      <c r="G100" s="76"/>
      <c r="H100" s="76"/>
      <c r="I100" s="76"/>
      <c r="J100" s="77" t="s">
        <v>11</v>
      </c>
      <c r="K100" s="77"/>
      <c r="L100" s="77"/>
      <c r="M100" s="77"/>
      <c r="N100" s="78">
        <f>2</f>
        <v>2</v>
      </c>
      <c r="O100" s="78"/>
      <c r="P100" s="78"/>
    </row>
    <row r="101" spans="1:16" ht="12.75">
      <c r="A101" s="3" t="s">
        <v>36</v>
      </c>
      <c r="B101" s="75" t="s">
        <v>161</v>
      </c>
      <c r="C101" s="75"/>
      <c r="D101" s="75"/>
      <c r="E101" s="76" t="s">
        <v>162</v>
      </c>
      <c r="F101" s="76"/>
      <c r="G101" s="76"/>
      <c r="H101" s="76"/>
      <c r="I101" s="76"/>
      <c r="J101" s="77" t="s">
        <v>10</v>
      </c>
      <c r="K101" s="77"/>
      <c r="L101" s="77"/>
      <c r="M101" s="77"/>
      <c r="N101" s="78">
        <f>1</f>
        <v>1</v>
      </c>
      <c r="O101" s="78"/>
      <c r="P101" s="78"/>
    </row>
    <row r="102" spans="1:16" ht="12.75">
      <c r="A102" s="3" t="s">
        <v>39</v>
      </c>
      <c r="B102" s="75" t="s">
        <v>163</v>
      </c>
      <c r="C102" s="75"/>
      <c r="D102" s="75"/>
      <c r="E102" s="76" t="s">
        <v>164</v>
      </c>
      <c r="F102" s="76"/>
      <c r="G102" s="76"/>
      <c r="H102" s="76"/>
      <c r="I102" s="76"/>
      <c r="J102" s="77" t="s">
        <v>11</v>
      </c>
      <c r="K102" s="77"/>
      <c r="L102" s="77"/>
      <c r="M102" s="77"/>
      <c r="N102" s="78">
        <f>2</f>
        <v>2</v>
      </c>
      <c r="O102" s="78"/>
      <c r="P102" s="78"/>
    </row>
    <row r="103" spans="1:16" ht="12.75">
      <c r="A103" s="3" t="s">
        <v>42</v>
      </c>
      <c r="B103" s="75" t="s">
        <v>165</v>
      </c>
      <c r="C103" s="75"/>
      <c r="D103" s="75"/>
      <c r="E103" s="76" t="s">
        <v>166</v>
      </c>
      <c r="F103" s="76"/>
      <c r="G103" s="76"/>
      <c r="H103" s="76"/>
      <c r="I103" s="76"/>
      <c r="J103" s="77" t="s">
        <v>13</v>
      </c>
      <c r="K103" s="77"/>
      <c r="L103" s="77"/>
      <c r="M103" s="77"/>
      <c r="N103" s="78">
        <f>4</f>
        <v>4</v>
      </c>
      <c r="O103" s="78"/>
      <c r="P103" s="78"/>
    </row>
    <row r="104" spans="1:16" ht="12.75">
      <c r="A104" s="3" t="s">
        <v>45</v>
      </c>
      <c r="B104" s="75" t="s">
        <v>167</v>
      </c>
      <c r="C104" s="75"/>
      <c r="D104" s="75"/>
      <c r="E104" s="76" t="s">
        <v>168</v>
      </c>
      <c r="F104" s="76"/>
      <c r="G104" s="76"/>
      <c r="H104" s="76"/>
      <c r="I104" s="76"/>
      <c r="J104" s="77" t="s">
        <v>10</v>
      </c>
      <c r="K104" s="77"/>
      <c r="L104" s="77"/>
      <c r="M104" s="77"/>
      <c r="N104" s="78">
        <f>1</f>
        <v>1</v>
      </c>
      <c r="O104" s="78"/>
      <c r="P104" s="78"/>
    </row>
    <row r="105" spans="1:16" ht="12.75">
      <c r="A105" s="3" t="s">
        <v>48</v>
      </c>
      <c r="B105" s="75" t="s">
        <v>169</v>
      </c>
      <c r="C105" s="75"/>
      <c r="D105" s="75"/>
      <c r="E105" s="76" t="s">
        <v>170</v>
      </c>
      <c r="F105" s="76"/>
      <c r="G105" s="76"/>
      <c r="H105" s="76"/>
      <c r="I105" s="76"/>
      <c r="J105" s="77" t="s">
        <v>54</v>
      </c>
      <c r="K105" s="77"/>
      <c r="L105" s="77"/>
      <c r="M105" s="77"/>
      <c r="N105" s="78">
        <f>14</f>
        <v>14</v>
      </c>
      <c r="O105" s="78"/>
      <c r="P105" s="78"/>
    </row>
    <row r="106" spans="1:16" ht="12.75">
      <c r="A106" s="3" t="s">
        <v>51</v>
      </c>
      <c r="B106" s="75" t="s">
        <v>171</v>
      </c>
      <c r="C106" s="75"/>
      <c r="D106" s="75"/>
      <c r="E106" s="76" t="s">
        <v>170</v>
      </c>
      <c r="F106" s="76"/>
      <c r="G106" s="76"/>
      <c r="H106" s="76"/>
      <c r="I106" s="76"/>
      <c r="J106" s="77" t="s">
        <v>10</v>
      </c>
      <c r="K106" s="77"/>
      <c r="L106" s="77"/>
      <c r="M106" s="77"/>
      <c r="N106" s="78">
        <f aca="true" t="shared" si="0" ref="N106:N132">1</f>
        <v>1</v>
      </c>
      <c r="O106" s="78"/>
      <c r="P106" s="78"/>
    </row>
    <row r="107" spans="1:16" ht="12.75">
      <c r="A107" s="3" t="s">
        <v>54</v>
      </c>
      <c r="B107" s="75" t="s">
        <v>172</v>
      </c>
      <c r="C107" s="75"/>
      <c r="D107" s="75"/>
      <c r="E107" s="76" t="s">
        <v>173</v>
      </c>
      <c r="F107" s="76"/>
      <c r="G107" s="76"/>
      <c r="H107" s="76"/>
      <c r="I107" s="76"/>
      <c r="J107" s="77" t="s">
        <v>10</v>
      </c>
      <c r="K107" s="77"/>
      <c r="L107" s="77"/>
      <c r="M107" s="77"/>
      <c r="N107" s="78">
        <f t="shared" si="0"/>
        <v>1</v>
      </c>
      <c r="O107" s="78"/>
      <c r="P107" s="78"/>
    </row>
    <row r="108" spans="1:16" ht="12.75">
      <c r="A108" s="3" t="s">
        <v>57</v>
      </c>
      <c r="B108" s="75" t="s">
        <v>174</v>
      </c>
      <c r="C108" s="75"/>
      <c r="D108" s="75"/>
      <c r="E108" s="76" t="s">
        <v>175</v>
      </c>
      <c r="F108" s="76"/>
      <c r="G108" s="76"/>
      <c r="H108" s="76"/>
      <c r="I108" s="76"/>
      <c r="J108" s="77" t="s">
        <v>10</v>
      </c>
      <c r="K108" s="77"/>
      <c r="L108" s="77"/>
      <c r="M108" s="77"/>
      <c r="N108" s="78">
        <f t="shared" si="0"/>
        <v>1</v>
      </c>
      <c r="O108" s="78"/>
      <c r="P108" s="78"/>
    </row>
    <row r="109" spans="1:16" ht="12.75">
      <c r="A109" s="3" t="s">
        <v>59</v>
      </c>
      <c r="B109" s="75" t="s">
        <v>176</v>
      </c>
      <c r="C109" s="75"/>
      <c r="D109" s="75"/>
      <c r="E109" s="76" t="s">
        <v>177</v>
      </c>
      <c r="F109" s="76"/>
      <c r="G109" s="76"/>
      <c r="H109" s="76"/>
      <c r="I109" s="76"/>
      <c r="J109" s="77" t="s">
        <v>10</v>
      </c>
      <c r="K109" s="77"/>
      <c r="L109" s="77"/>
      <c r="M109" s="77"/>
      <c r="N109" s="78">
        <f t="shared" si="0"/>
        <v>1</v>
      </c>
      <c r="O109" s="78"/>
      <c r="P109" s="78"/>
    </row>
    <row r="110" spans="1:16" ht="12.75">
      <c r="A110" s="3" t="s">
        <v>62</v>
      </c>
      <c r="B110" s="75" t="s">
        <v>178</v>
      </c>
      <c r="C110" s="75"/>
      <c r="D110" s="75"/>
      <c r="E110" s="76" t="s">
        <v>179</v>
      </c>
      <c r="F110" s="76"/>
      <c r="G110" s="76"/>
      <c r="H110" s="76"/>
      <c r="I110" s="76"/>
      <c r="J110" s="77" t="s">
        <v>10</v>
      </c>
      <c r="K110" s="77"/>
      <c r="L110" s="77"/>
      <c r="M110" s="77"/>
      <c r="N110" s="78">
        <f t="shared" si="0"/>
        <v>1</v>
      </c>
      <c r="O110" s="78"/>
      <c r="P110" s="78"/>
    </row>
    <row r="111" spans="1:16" ht="12.75">
      <c r="A111" s="3" t="s">
        <v>65</v>
      </c>
      <c r="B111" s="75" t="s">
        <v>180</v>
      </c>
      <c r="C111" s="75"/>
      <c r="D111" s="75"/>
      <c r="E111" s="76" t="s">
        <v>181</v>
      </c>
      <c r="F111" s="76"/>
      <c r="G111" s="76"/>
      <c r="H111" s="76"/>
      <c r="I111" s="76"/>
      <c r="J111" s="77" t="s">
        <v>10</v>
      </c>
      <c r="K111" s="77"/>
      <c r="L111" s="77"/>
      <c r="M111" s="77"/>
      <c r="N111" s="78">
        <f t="shared" si="0"/>
        <v>1</v>
      </c>
      <c r="O111" s="78"/>
      <c r="P111" s="78"/>
    </row>
    <row r="112" spans="1:16" ht="12.75">
      <c r="A112" s="3" t="s">
        <v>68</v>
      </c>
      <c r="B112" s="75" t="s">
        <v>182</v>
      </c>
      <c r="C112" s="75"/>
      <c r="D112" s="75"/>
      <c r="E112" s="76" t="s">
        <v>183</v>
      </c>
      <c r="F112" s="76"/>
      <c r="G112" s="76"/>
      <c r="H112" s="76"/>
      <c r="I112" s="76"/>
      <c r="J112" s="77" t="s">
        <v>10</v>
      </c>
      <c r="K112" s="77"/>
      <c r="L112" s="77"/>
      <c r="M112" s="77"/>
      <c r="N112" s="78">
        <f t="shared" si="0"/>
        <v>1</v>
      </c>
      <c r="O112" s="78"/>
      <c r="P112" s="78"/>
    </row>
    <row r="113" spans="1:16" ht="12.75">
      <c r="A113" s="3" t="s">
        <v>71</v>
      </c>
      <c r="B113" s="75" t="s">
        <v>184</v>
      </c>
      <c r="C113" s="75"/>
      <c r="D113" s="75"/>
      <c r="E113" s="76" t="s">
        <v>185</v>
      </c>
      <c r="F113" s="76"/>
      <c r="G113" s="76"/>
      <c r="H113" s="76"/>
      <c r="I113" s="76"/>
      <c r="J113" s="77" t="s">
        <v>10</v>
      </c>
      <c r="K113" s="77"/>
      <c r="L113" s="77"/>
      <c r="M113" s="77"/>
      <c r="N113" s="78">
        <f t="shared" si="0"/>
        <v>1</v>
      </c>
      <c r="O113" s="78"/>
      <c r="P113" s="78"/>
    </row>
    <row r="114" spans="1:16" ht="12.75">
      <c r="A114" s="3" t="s">
        <v>74</v>
      </c>
      <c r="B114" s="75" t="s">
        <v>186</v>
      </c>
      <c r="C114" s="75"/>
      <c r="D114" s="75"/>
      <c r="E114" s="76" t="s">
        <v>187</v>
      </c>
      <c r="F114" s="76"/>
      <c r="G114" s="76"/>
      <c r="H114" s="76"/>
      <c r="I114" s="76"/>
      <c r="J114" s="77" t="s">
        <v>10</v>
      </c>
      <c r="K114" s="77"/>
      <c r="L114" s="77"/>
      <c r="M114" s="77"/>
      <c r="N114" s="78">
        <f t="shared" si="0"/>
        <v>1</v>
      </c>
      <c r="O114" s="78"/>
      <c r="P114" s="78"/>
    </row>
    <row r="115" spans="1:16" ht="12.75">
      <c r="A115" s="3" t="s">
        <v>77</v>
      </c>
      <c r="B115" s="75" t="s">
        <v>188</v>
      </c>
      <c r="C115" s="75"/>
      <c r="D115" s="75"/>
      <c r="E115" s="76" t="s">
        <v>189</v>
      </c>
      <c r="F115" s="76"/>
      <c r="G115" s="76"/>
      <c r="H115" s="76"/>
      <c r="I115" s="76"/>
      <c r="J115" s="77" t="s">
        <v>10</v>
      </c>
      <c r="K115" s="77"/>
      <c r="L115" s="77"/>
      <c r="M115" s="77"/>
      <c r="N115" s="78">
        <f t="shared" si="0"/>
        <v>1</v>
      </c>
      <c r="O115" s="78"/>
      <c r="P115" s="78"/>
    </row>
    <row r="116" spans="1:16" ht="12.75">
      <c r="A116" s="3" t="s">
        <v>80</v>
      </c>
      <c r="B116" s="75" t="s">
        <v>190</v>
      </c>
      <c r="C116" s="75"/>
      <c r="D116" s="75"/>
      <c r="E116" s="76" t="s">
        <v>191</v>
      </c>
      <c r="F116" s="76"/>
      <c r="G116" s="76"/>
      <c r="H116" s="76"/>
      <c r="I116" s="76"/>
      <c r="J116" s="77" t="s">
        <v>10</v>
      </c>
      <c r="K116" s="77"/>
      <c r="L116" s="77"/>
      <c r="M116" s="77"/>
      <c r="N116" s="78">
        <f t="shared" si="0"/>
        <v>1</v>
      </c>
      <c r="O116" s="78"/>
      <c r="P116" s="78"/>
    </row>
    <row r="117" spans="1:16" ht="12.75">
      <c r="A117" s="3" t="s">
        <v>83</v>
      </c>
      <c r="B117" s="75" t="s">
        <v>192</v>
      </c>
      <c r="C117" s="75"/>
      <c r="D117" s="75"/>
      <c r="E117" s="76" t="s">
        <v>193</v>
      </c>
      <c r="F117" s="76"/>
      <c r="G117" s="76"/>
      <c r="H117" s="76"/>
      <c r="I117" s="76"/>
      <c r="J117" s="77" t="s">
        <v>10</v>
      </c>
      <c r="K117" s="77"/>
      <c r="L117" s="77"/>
      <c r="M117" s="77"/>
      <c r="N117" s="78">
        <f t="shared" si="0"/>
        <v>1</v>
      </c>
      <c r="O117" s="78"/>
      <c r="P117" s="78"/>
    </row>
    <row r="118" spans="1:16" ht="12.75">
      <c r="A118" s="3" t="s">
        <v>86</v>
      </c>
      <c r="B118" s="75" t="s">
        <v>194</v>
      </c>
      <c r="C118" s="75"/>
      <c r="D118" s="75"/>
      <c r="E118" s="76" t="s">
        <v>195</v>
      </c>
      <c r="F118" s="76"/>
      <c r="G118" s="76"/>
      <c r="H118" s="76"/>
      <c r="I118" s="76"/>
      <c r="J118" s="77" t="s">
        <v>10</v>
      </c>
      <c r="K118" s="77"/>
      <c r="L118" s="77"/>
      <c r="M118" s="77"/>
      <c r="N118" s="78">
        <f t="shared" si="0"/>
        <v>1</v>
      </c>
      <c r="O118" s="78"/>
      <c r="P118" s="78"/>
    </row>
    <row r="119" spans="1:16" ht="12.75">
      <c r="A119" s="3" t="s">
        <v>89</v>
      </c>
      <c r="B119" s="75" t="s">
        <v>196</v>
      </c>
      <c r="C119" s="75"/>
      <c r="D119" s="75"/>
      <c r="E119" s="76" t="s">
        <v>197</v>
      </c>
      <c r="F119" s="76"/>
      <c r="G119" s="76"/>
      <c r="H119" s="76"/>
      <c r="I119" s="76"/>
      <c r="J119" s="77" t="s">
        <v>10</v>
      </c>
      <c r="K119" s="77"/>
      <c r="L119" s="77"/>
      <c r="M119" s="77"/>
      <c r="N119" s="78">
        <f t="shared" si="0"/>
        <v>1</v>
      </c>
      <c r="O119" s="78"/>
      <c r="P119" s="78"/>
    </row>
    <row r="120" spans="1:16" ht="12.75">
      <c r="A120" s="3" t="s">
        <v>92</v>
      </c>
      <c r="B120" s="75" t="s">
        <v>198</v>
      </c>
      <c r="C120" s="75"/>
      <c r="D120" s="75"/>
      <c r="E120" s="76" t="s">
        <v>199</v>
      </c>
      <c r="F120" s="76"/>
      <c r="G120" s="76"/>
      <c r="H120" s="76"/>
      <c r="I120" s="76"/>
      <c r="J120" s="77" t="s">
        <v>10</v>
      </c>
      <c r="K120" s="77"/>
      <c r="L120" s="77"/>
      <c r="M120" s="77"/>
      <c r="N120" s="78">
        <f t="shared" si="0"/>
        <v>1</v>
      </c>
      <c r="O120" s="78"/>
      <c r="P120" s="78"/>
    </row>
    <row r="121" spans="1:16" ht="12.75">
      <c r="A121" s="3" t="s">
        <v>95</v>
      </c>
      <c r="B121" s="75" t="s">
        <v>200</v>
      </c>
      <c r="C121" s="75"/>
      <c r="D121" s="75"/>
      <c r="E121" s="76" t="s">
        <v>201</v>
      </c>
      <c r="F121" s="76"/>
      <c r="G121" s="76"/>
      <c r="H121" s="76"/>
      <c r="I121" s="76"/>
      <c r="J121" s="77" t="s">
        <v>10</v>
      </c>
      <c r="K121" s="77"/>
      <c r="L121" s="77"/>
      <c r="M121" s="77"/>
      <c r="N121" s="78">
        <f t="shared" si="0"/>
        <v>1</v>
      </c>
      <c r="O121" s="78"/>
      <c r="P121" s="78"/>
    </row>
    <row r="122" spans="1:16" ht="12.75">
      <c r="A122" s="3" t="s">
        <v>98</v>
      </c>
      <c r="B122" s="75" t="s">
        <v>202</v>
      </c>
      <c r="C122" s="75"/>
      <c r="D122" s="75"/>
      <c r="E122" s="76" t="s">
        <v>203</v>
      </c>
      <c r="F122" s="76"/>
      <c r="G122" s="76"/>
      <c r="H122" s="76"/>
      <c r="I122" s="76"/>
      <c r="J122" s="77" t="s">
        <v>10</v>
      </c>
      <c r="K122" s="77"/>
      <c r="L122" s="77"/>
      <c r="M122" s="77"/>
      <c r="N122" s="78">
        <f t="shared" si="0"/>
        <v>1</v>
      </c>
      <c r="O122" s="78"/>
      <c r="P122" s="78"/>
    </row>
    <row r="123" spans="1:16" ht="12.75">
      <c r="A123" s="3" t="s">
        <v>101</v>
      </c>
      <c r="B123" s="75" t="s">
        <v>204</v>
      </c>
      <c r="C123" s="75"/>
      <c r="D123" s="75"/>
      <c r="E123" s="76" t="s">
        <v>205</v>
      </c>
      <c r="F123" s="76"/>
      <c r="G123" s="76"/>
      <c r="H123" s="76"/>
      <c r="I123" s="76"/>
      <c r="J123" s="77" t="s">
        <v>10</v>
      </c>
      <c r="K123" s="77"/>
      <c r="L123" s="77"/>
      <c r="M123" s="77"/>
      <c r="N123" s="78">
        <f t="shared" si="0"/>
        <v>1</v>
      </c>
      <c r="O123" s="78"/>
      <c r="P123" s="78"/>
    </row>
    <row r="124" spans="1:16" ht="12.75">
      <c r="A124" s="3" t="s">
        <v>104</v>
      </c>
      <c r="B124" s="75" t="s">
        <v>206</v>
      </c>
      <c r="C124" s="75"/>
      <c r="D124" s="75"/>
      <c r="E124" s="76" t="s">
        <v>207</v>
      </c>
      <c r="F124" s="76"/>
      <c r="G124" s="76"/>
      <c r="H124" s="76"/>
      <c r="I124" s="76"/>
      <c r="J124" s="77" t="s">
        <v>10</v>
      </c>
      <c r="K124" s="77"/>
      <c r="L124" s="77"/>
      <c r="M124" s="77"/>
      <c r="N124" s="78">
        <f t="shared" si="0"/>
        <v>1</v>
      </c>
      <c r="O124" s="78"/>
      <c r="P124" s="78"/>
    </row>
    <row r="125" spans="1:16" ht="12.75">
      <c r="A125" s="3" t="s">
        <v>107</v>
      </c>
      <c r="B125" s="75" t="s">
        <v>208</v>
      </c>
      <c r="C125" s="75"/>
      <c r="D125" s="75"/>
      <c r="E125" s="76" t="s">
        <v>209</v>
      </c>
      <c r="F125" s="76"/>
      <c r="G125" s="76"/>
      <c r="H125" s="76"/>
      <c r="I125" s="76"/>
      <c r="J125" s="77" t="s">
        <v>10</v>
      </c>
      <c r="K125" s="77"/>
      <c r="L125" s="77"/>
      <c r="M125" s="77"/>
      <c r="N125" s="78">
        <f t="shared" si="0"/>
        <v>1</v>
      </c>
      <c r="O125" s="78"/>
      <c r="P125" s="78"/>
    </row>
    <row r="126" spans="1:16" ht="12.75">
      <c r="A126" s="3" t="s">
        <v>110</v>
      </c>
      <c r="B126" s="75" t="s">
        <v>210</v>
      </c>
      <c r="C126" s="75"/>
      <c r="D126" s="75"/>
      <c r="E126" s="76" t="s">
        <v>211</v>
      </c>
      <c r="F126" s="76"/>
      <c r="G126" s="76"/>
      <c r="H126" s="76"/>
      <c r="I126" s="76"/>
      <c r="J126" s="77" t="s">
        <v>10</v>
      </c>
      <c r="K126" s="77"/>
      <c r="L126" s="77"/>
      <c r="M126" s="77"/>
      <c r="N126" s="78">
        <f t="shared" si="0"/>
        <v>1</v>
      </c>
      <c r="O126" s="78"/>
      <c r="P126" s="78"/>
    </row>
    <row r="127" spans="1:16" ht="12.75">
      <c r="A127" s="3" t="s">
        <v>212</v>
      </c>
      <c r="B127" s="75" t="s">
        <v>213</v>
      </c>
      <c r="C127" s="75"/>
      <c r="D127" s="75"/>
      <c r="E127" s="76" t="s">
        <v>214</v>
      </c>
      <c r="F127" s="76"/>
      <c r="G127" s="76"/>
      <c r="H127" s="76"/>
      <c r="I127" s="76"/>
      <c r="J127" s="77" t="s">
        <v>10</v>
      </c>
      <c r="K127" s="77"/>
      <c r="L127" s="77"/>
      <c r="M127" s="77"/>
      <c r="N127" s="78">
        <f t="shared" si="0"/>
        <v>1</v>
      </c>
      <c r="O127" s="78"/>
      <c r="P127" s="78"/>
    </row>
    <row r="128" spans="1:16" ht="12.75">
      <c r="A128" s="3" t="s">
        <v>215</v>
      </c>
      <c r="B128" s="75" t="s">
        <v>216</v>
      </c>
      <c r="C128" s="75"/>
      <c r="D128" s="75"/>
      <c r="E128" s="76" t="s">
        <v>217</v>
      </c>
      <c r="F128" s="76"/>
      <c r="G128" s="76"/>
      <c r="H128" s="76"/>
      <c r="I128" s="76"/>
      <c r="J128" s="77" t="s">
        <v>10</v>
      </c>
      <c r="K128" s="77"/>
      <c r="L128" s="77"/>
      <c r="M128" s="77"/>
      <c r="N128" s="78">
        <f t="shared" si="0"/>
        <v>1</v>
      </c>
      <c r="O128" s="78"/>
      <c r="P128" s="78"/>
    </row>
    <row r="129" spans="1:16" ht="12.75">
      <c r="A129" s="3" t="s">
        <v>218</v>
      </c>
      <c r="B129" s="75" t="s">
        <v>219</v>
      </c>
      <c r="C129" s="75"/>
      <c r="D129" s="75"/>
      <c r="E129" s="76" t="s">
        <v>220</v>
      </c>
      <c r="F129" s="76"/>
      <c r="G129" s="76"/>
      <c r="H129" s="76"/>
      <c r="I129" s="76"/>
      <c r="J129" s="77" t="s">
        <v>10</v>
      </c>
      <c r="K129" s="77"/>
      <c r="L129" s="77"/>
      <c r="M129" s="77"/>
      <c r="N129" s="78">
        <f t="shared" si="0"/>
        <v>1</v>
      </c>
      <c r="O129" s="78"/>
      <c r="P129" s="78"/>
    </row>
    <row r="130" spans="1:16" ht="12.75">
      <c r="A130" s="3" t="s">
        <v>221</v>
      </c>
      <c r="B130" s="75" t="s">
        <v>222</v>
      </c>
      <c r="C130" s="75"/>
      <c r="D130" s="75"/>
      <c r="E130" s="76" t="s">
        <v>223</v>
      </c>
      <c r="F130" s="76"/>
      <c r="G130" s="76"/>
      <c r="H130" s="76"/>
      <c r="I130" s="76"/>
      <c r="J130" s="77" t="s">
        <v>10</v>
      </c>
      <c r="K130" s="77"/>
      <c r="L130" s="77"/>
      <c r="M130" s="77"/>
      <c r="N130" s="78">
        <f t="shared" si="0"/>
        <v>1</v>
      </c>
      <c r="O130" s="78"/>
      <c r="P130" s="78"/>
    </row>
    <row r="131" spans="1:16" ht="12.75">
      <c r="A131" s="3" t="s">
        <v>224</v>
      </c>
      <c r="B131" s="75" t="s">
        <v>225</v>
      </c>
      <c r="C131" s="75"/>
      <c r="D131" s="75"/>
      <c r="E131" s="76" t="s">
        <v>226</v>
      </c>
      <c r="F131" s="76"/>
      <c r="G131" s="76"/>
      <c r="H131" s="76"/>
      <c r="I131" s="76"/>
      <c r="J131" s="77" t="s">
        <v>10</v>
      </c>
      <c r="K131" s="77"/>
      <c r="L131" s="77"/>
      <c r="M131" s="77"/>
      <c r="N131" s="78">
        <f t="shared" si="0"/>
        <v>1</v>
      </c>
      <c r="O131" s="78"/>
      <c r="P131" s="78"/>
    </row>
    <row r="132" spans="1:16" ht="12.75">
      <c r="A132" s="3" t="s">
        <v>227</v>
      </c>
      <c r="B132" s="75" t="s">
        <v>228</v>
      </c>
      <c r="C132" s="75"/>
      <c r="D132" s="75"/>
      <c r="E132" s="76" t="s">
        <v>229</v>
      </c>
      <c r="F132" s="76"/>
      <c r="G132" s="76"/>
      <c r="H132" s="76"/>
      <c r="I132" s="76"/>
      <c r="J132" s="77" t="s">
        <v>10</v>
      </c>
      <c r="K132" s="77"/>
      <c r="L132" s="77"/>
      <c r="M132" s="77"/>
      <c r="N132" s="78">
        <f t="shared" si="0"/>
        <v>1</v>
      </c>
      <c r="O132" s="78"/>
      <c r="P132" s="78"/>
    </row>
    <row r="133" spans="1:16" ht="12.75">
      <c r="A133" s="3" t="s">
        <v>230</v>
      </c>
      <c r="B133" s="75" t="s">
        <v>136</v>
      </c>
      <c r="C133" s="75"/>
      <c r="D133" s="75"/>
      <c r="E133" s="76" t="s">
        <v>137</v>
      </c>
      <c r="F133" s="76"/>
      <c r="G133" s="76"/>
      <c r="H133" s="76"/>
      <c r="I133" s="76"/>
      <c r="J133" s="77">
        <v>1</v>
      </c>
      <c r="K133" s="77"/>
      <c r="L133" s="77"/>
      <c r="M133" s="77"/>
      <c r="N133" s="84">
        <v>1</v>
      </c>
      <c r="O133" s="84"/>
      <c r="P133" s="84"/>
    </row>
    <row r="134" spans="1:16" ht="12.75">
      <c r="A134" s="3" t="s">
        <v>231</v>
      </c>
      <c r="B134" s="75" t="s">
        <v>232</v>
      </c>
      <c r="C134" s="75"/>
      <c r="D134" s="75"/>
      <c r="E134" s="76" t="s">
        <v>233</v>
      </c>
      <c r="F134" s="76"/>
      <c r="G134" s="76"/>
      <c r="H134" s="76"/>
      <c r="I134" s="76"/>
      <c r="J134" s="77" t="s">
        <v>10</v>
      </c>
      <c r="K134" s="77"/>
      <c r="L134" s="77"/>
      <c r="M134" s="77"/>
      <c r="N134" s="78">
        <f aca="true" t="shared" si="1" ref="N134:N144">1</f>
        <v>1</v>
      </c>
      <c r="O134" s="78"/>
      <c r="P134" s="78"/>
    </row>
    <row r="135" spans="1:16" ht="12.75">
      <c r="A135" s="3" t="s">
        <v>234</v>
      </c>
      <c r="B135" s="75" t="s">
        <v>235</v>
      </c>
      <c r="C135" s="75"/>
      <c r="D135" s="75"/>
      <c r="E135" s="76" t="s">
        <v>236</v>
      </c>
      <c r="F135" s="76"/>
      <c r="G135" s="76"/>
      <c r="H135" s="76"/>
      <c r="I135" s="76"/>
      <c r="J135" s="77" t="s">
        <v>10</v>
      </c>
      <c r="K135" s="77"/>
      <c r="L135" s="77"/>
      <c r="M135" s="77"/>
      <c r="N135" s="78">
        <f t="shared" si="1"/>
        <v>1</v>
      </c>
      <c r="O135" s="78"/>
      <c r="P135" s="78"/>
    </row>
    <row r="136" spans="1:16" ht="12.75">
      <c r="A136" s="3" t="s">
        <v>237</v>
      </c>
      <c r="B136" s="75" t="s">
        <v>238</v>
      </c>
      <c r="C136" s="75"/>
      <c r="D136" s="75"/>
      <c r="E136" s="76" t="s">
        <v>239</v>
      </c>
      <c r="F136" s="76"/>
      <c r="G136" s="76"/>
      <c r="H136" s="76"/>
      <c r="I136" s="76"/>
      <c r="J136" s="77" t="s">
        <v>10</v>
      </c>
      <c r="K136" s="77"/>
      <c r="L136" s="77"/>
      <c r="M136" s="77"/>
      <c r="N136" s="78">
        <f t="shared" si="1"/>
        <v>1</v>
      </c>
      <c r="O136" s="78"/>
      <c r="P136" s="78"/>
    </row>
    <row r="137" spans="1:16" ht="12.75">
      <c r="A137" s="3" t="s">
        <v>240</v>
      </c>
      <c r="B137" s="75" t="s">
        <v>241</v>
      </c>
      <c r="C137" s="75"/>
      <c r="D137" s="75"/>
      <c r="E137" s="76" t="s">
        <v>242</v>
      </c>
      <c r="F137" s="76"/>
      <c r="G137" s="76"/>
      <c r="H137" s="76"/>
      <c r="I137" s="76"/>
      <c r="J137" s="77" t="s">
        <v>10</v>
      </c>
      <c r="K137" s="77"/>
      <c r="L137" s="77"/>
      <c r="M137" s="77"/>
      <c r="N137" s="78">
        <f t="shared" si="1"/>
        <v>1</v>
      </c>
      <c r="O137" s="78"/>
      <c r="P137" s="78"/>
    </row>
    <row r="138" spans="1:16" ht="12.75">
      <c r="A138" s="3" t="s">
        <v>243</v>
      </c>
      <c r="B138" s="75" t="s">
        <v>244</v>
      </c>
      <c r="C138" s="75"/>
      <c r="D138" s="75"/>
      <c r="E138" s="76" t="s">
        <v>245</v>
      </c>
      <c r="F138" s="76"/>
      <c r="G138" s="76"/>
      <c r="H138" s="76"/>
      <c r="I138" s="76"/>
      <c r="J138" s="77" t="s">
        <v>10</v>
      </c>
      <c r="K138" s="77"/>
      <c r="L138" s="77"/>
      <c r="M138" s="77"/>
      <c r="N138" s="78">
        <f t="shared" si="1"/>
        <v>1</v>
      </c>
      <c r="O138" s="78"/>
      <c r="P138" s="78"/>
    </row>
    <row r="139" spans="1:16" ht="12.75">
      <c r="A139" s="3" t="s">
        <v>246</v>
      </c>
      <c r="B139" s="75" t="s">
        <v>247</v>
      </c>
      <c r="C139" s="75"/>
      <c r="D139" s="75"/>
      <c r="E139" s="76" t="s">
        <v>248</v>
      </c>
      <c r="F139" s="76"/>
      <c r="G139" s="76"/>
      <c r="H139" s="76"/>
      <c r="I139" s="76"/>
      <c r="J139" s="77" t="s">
        <v>10</v>
      </c>
      <c r="K139" s="77"/>
      <c r="L139" s="77"/>
      <c r="M139" s="77"/>
      <c r="N139" s="78">
        <f t="shared" si="1"/>
        <v>1</v>
      </c>
      <c r="O139" s="78"/>
      <c r="P139" s="78"/>
    </row>
    <row r="140" spans="1:16" ht="12.75">
      <c r="A140" s="3" t="s">
        <v>249</v>
      </c>
      <c r="B140" s="75" t="s">
        <v>250</v>
      </c>
      <c r="C140" s="75"/>
      <c r="D140" s="75"/>
      <c r="E140" s="76" t="s">
        <v>251</v>
      </c>
      <c r="F140" s="76"/>
      <c r="G140" s="76"/>
      <c r="H140" s="76"/>
      <c r="I140" s="76"/>
      <c r="J140" s="77" t="s">
        <v>10</v>
      </c>
      <c r="K140" s="77"/>
      <c r="L140" s="77"/>
      <c r="M140" s="77"/>
      <c r="N140" s="78">
        <f t="shared" si="1"/>
        <v>1</v>
      </c>
      <c r="O140" s="78"/>
      <c r="P140" s="78"/>
    </row>
    <row r="141" spans="1:16" ht="12.75">
      <c r="A141" s="3" t="s">
        <v>252</v>
      </c>
      <c r="B141" s="75" t="s">
        <v>253</v>
      </c>
      <c r="C141" s="75"/>
      <c r="D141" s="75"/>
      <c r="E141" s="76" t="s">
        <v>254</v>
      </c>
      <c r="F141" s="76"/>
      <c r="G141" s="76"/>
      <c r="H141" s="76"/>
      <c r="I141" s="76"/>
      <c r="J141" s="77" t="s">
        <v>10</v>
      </c>
      <c r="K141" s="77"/>
      <c r="L141" s="77"/>
      <c r="M141" s="77"/>
      <c r="N141" s="78">
        <f t="shared" si="1"/>
        <v>1</v>
      </c>
      <c r="O141" s="78"/>
      <c r="P141" s="78"/>
    </row>
    <row r="142" spans="1:16" ht="12.75">
      <c r="A142" s="3" t="s">
        <v>255</v>
      </c>
      <c r="B142" s="75" t="s">
        <v>256</v>
      </c>
      <c r="C142" s="75"/>
      <c r="D142" s="75"/>
      <c r="E142" s="76" t="s">
        <v>257</v>
      </c>
      <c r="F142" s="76"/>
      <c r="G142" s="76"/>
      <c r="H142" s="76"/>
      <c r="I142" s="76"/>
      <c r="J142" s="77" t="s">
        <v>10</v>
      </c>
      <c r="K142" s="77"/>
      <c r="L142" s="77"/>
      <c r="M142" s="77"/>
      <c r="N142" s="78">
        <f t="shared" si="1"/>
        <v>1</v>
      </c>
      <c r="O142" s="78"/>
      <c r="P142" s="78"/>
    </row>
    <row r="143" spans="1:16" ht="12.75">
      <c r="A143" s="3" t="s">
        <v>258</v>
      </c>
      <c r="B143" s="75" t="s">
        <v>259</v>
      </c>
      <c r="C143" s="75"/>
      <c r="D143" s="75"/>
      <c r="E143" s="76" t="s">
        <v>260</v>
      </c>
      <c r="F143" s="76"/>
      <c r="G143" s="76"/>
      <c r="H143" s="76"/>
      <c r="I143" s="76"/>
      <c r="J143" s="77" t="s">
        <v>10</v>
      </c>
      <c r="K143" s="77"/>
      <c r="L143" s="77"/>
      <c r="M143" s="77"/>
      <c r="N143" s="78">
        <f t="shared" si="1"/>
        <v>1</v>
      </c>
      <c r="O143" s="78"/>
      <c r="P143" s="78"/>
    </row>
    <row r="144" spans="1:16" ht="12.75">
      <c r="A144" s="3" t="s">
        <v>261</v>
      </c>
      <c r="B144" s="75" t="s">
        <v>262</v>
      </c>
      <c r="C144" s="75"/>
      <c r="D144" s="75"/>
      <c r="E144" s="76" t="s">
        <v>263</v>
      </c>
      <c r="F144" s="76"/>
      <c r="G144" s="76"/>
      <c r="H144" s="76"/>
      <c r="I144" s="76"/>
      <c r="J144" s="77" t="s">
        <v>10</v>
      </c>
      <c r="K144" s="77"/>
      <c r="L144" s="77"/>
      <c r="M144" s="77"/>
      <c r="N144" s="78">
        <f t="shared" si="1"/>
        <v>1</v>
      </c>
      <c r="O144" s="78"/>
      <c r="P144" s="78"/>
    </row>
    <row r="145" spans="1:16" ht="12.75">
      <c r="A145" s="3" t="s">
        <v>264</v>
      </c>
      <c r="B145" s="75" t="s">
        <v>265</v>
      </c>
      <c r="C145" s="75"/>
      <c r="D145" s="75"/>
      <c r="E145" s="76" t="s">
        <v>266</v>
      </c>
      <c r="F145" s="76"/>
      <c r="G145" s="76"/>
      <c r="H145" s="76"/>
      <c r="I145" s="76"/>
      <c r="J145" s="77" t="s">
        <v>14</v>
      </c>
      <c r="K145" s="77"/>
      <c r="L145" s="77"/>
      <c r="M145" s="77"/>
      <c r="N145" s="78">
        <f>5</f>
        <v>5</v>
      </c>
      <c r="O145" s="78"/>
      <c r="P145" s="78"/>
    </row>
    <row r="146" spans="1:16" ht="12.75">
      <c r="A146" s="3" t="s">
        <v>267</v>
      </c>
      <c r="B146" s="75" t="s">
        <v>268</v>
      </c>
      <c r="C146" s="75"/>
      <c r="D146" s="75"/>
      <c r="E146" s="76" t="s">
        <v>269</v>
      </c>
      <c r="F146" s="76"/>
      <c r="G146" s="76"/>
      <c r="H146" s="76"/>
      <c r="I146" s="76"/>
      <c r="J146" s="77" t="s">
        <v>10</v>
      </c>
      <c r="K146" s="77"/>
      <c r="L146" s="77"/>
      <c r="M146" s="77"/>
      <c r="N146" s="78">
        <f>1</f>
        <v>1</v>
      </c>
      <c r="O146" s="78"/>
      <c r="P146" s="78"/>
    </row>
    <row r="147" spans="1:16" ht="13.5" thickBot="1">
      <c r="A147" s="3" t="s">
        <v>270</v>
      </c>
      <c r="B147" s="75" t="s">
        <v>271</v>
      </c>
      <c r="C147" s="75"/>
      <c r="D147" s="75"/>
      <c r="E147" s="76" t="s">
        <v>272</v>
      </c>
      <c r="F147" s="76"/>
      <c r="G147" s="76"/>
      <c r="H147" s="76"/>
      <c r="I147" s="76"/>
      <c r="J147" s="77" t="s">
        <v>10</v>
      </c>
      <c r="K147" s="77"/>
      <c r="L147" s="77"/>
      <c r="M147" s="77"/>
      <c r="N147" s="78">
        <f>1</f>
        <v>1</v>
      </c>
      <c r="O147" s="78"/>
      <c r="P147" s="78"/>
    </row>
    <row r="148" spans="1:16" ht="13.5" thickBot="1">
      <c r="A148" s="71" t="s">
        <v>17</v>
      </c>
      <c r="B148" s="71"/>
      <c r="C148" s="71"/>
      <c r="D148" s="71"/>
      <c r="E148" s="71"/>
      <c r="F148" s="71"/>
      <c r="G148" s="71"/>
      <c r="H148" s="71"/>
      <c r="I148" s="71"/>
      <c r="J148" s="72" t="s">
        <v>273</v>
      </c>
      <c r="K148" s="72"/>
      <c r="L148" s="72"/>
      <c r="M148" s="72"/>
      <c r="N148" s="73">
        <f>100</f>
        <v>100</v>
      </c>
      <c r="O148" s="73"/>
      <c r="P148" s="73"/>
    </row>
  </sheetData>
  <sheetProtection/>
  <mergeCells count="495">
    <mergeCell ref="A148:I148"/>
    <mergeCell ref="J148:M148"/>
    <mergeCell ref="N148:P148"/>
    <mergeCell ref="B146:D146"/>
    <mergeCell ref="E146:I146"/>
    <mergeCell ref="J146:M146"/>
    <mergeCell ref="N146:P146"/>
    <mergeCell ref="B147:D147"/>
    <mergeCell ref="E147:I147"/>
    <mergeCell ref="J147:M147"/>
    <mergeCell ref="N147:P147"/>
    <mergeCell ref="B144:D144"/>
    <mergeCell ref="E144:I144"/>
    <mergeCell ref="J144:M144"/>
    <mergeCell ref="N144:P144"/>
    <mergeCell ref="B145:D145"/>
    <mergeCell ref="E145:I145"/>
    <mergeCell ref="J145:M145"/>
    <mergeCell ref="N145:P145"/>
    <mergeCell ref="B142:D142"/>
    <mergeCell ref="E142:I142"/>
    <mergeCell ref="J142:M142"/>
    <mergeCell ref="N142:P142"/>
    <mergeCell ref="B143:D143"/>
    <mergeCell ref="E143:I143"/>
    <mergeCell ref="J143:M143"/>
    <mergeCell ref="N143:P143"/>
    <mergeCell ref="B140:D140"/>
    <mergeCell ref="E140:I140"/>
    <mergeCell ref="J140:M140"/>
    <mergeCell ref="N140:P140"/>
    <mergeCell ref="B141:D141"/>
    <mergeCell ref="E141:I141"/>
    <mergeCell ref="J141:M141"/>
    <mergeCell ref="N141:P141"/>
    <mergeCell ref="B138:D138"/>
    <mergeCell ref="E138:I138"/>
    <mergeCell ref="J138:M138"/>
    <mergeCell ref="N138:P138"/>
    <mergeCell ref="B139:D139"/>
    <mergeCell ref="E139:I139"/>
    <mergeCell ref="J139:M139"/>
    <mergeCell ref="N139:P139"/>
    <mergeCell ref="B136:D136"/>
    <mergeCell ref="E136:I136"/>
    <mergeCell ref="J136:M136"/>
    <mergeCell ref="N136:P136"/>
    <mergeCell ref="B137:D137"/>
    <mergeCell ref="E137:I137"/>
    <mergeCell ref="J137:M137"/>
    <mergeCell ref="N137:P137"/>
    <mergeCell ref="B134:D134"/>
    <mergeCell ref="E134:I134"/>
    <mergeCell ref="J134:M134"/>
    <mergeCell ref="N134:P134"/>
    <mergeCell ref="B135:D135"/>
    <mergeCell ref="E135:I135"/>
    <mergeCell ref="J135:M135"/>
    <mergeCell ref="N135:P135"/>
    <mergeCell ref="B132:D132"/>
    <mergeCell ref="E132:I132"/>
    <mergeCell ref="J132:M132"/>
    <mergeCell ref="N132:P132"/>
    <mergeCell ref="B133:D133"/>
    <mergeCell ref="E133:I133"/>
    <mergeCell ref="J133:M133"/>
    <mergeCell ref="N133:P133"/>
    <mergeCell ref="B130:D130"/>
    <mergeCell ref="E130:I130"/>
    <mergeCell ref="J130:M130"/>
    <mergeCell ref="N130:P130"/>
    <mergeCell ref="B131:D131"/>
    <mergeCell ref="E131:I131"/>
    <mergeCell ref="J131:M131"/>
    <mergeCell ref="N131:P131"/>
    <mergeCell ref="B128:D128"/>
    <mergeCell ref="E128:I128"/>
    <mergeCell ref="J128:M128"/>
    <mergeCell ref="N128:P128"/>
    <mergeCell ref="B129:D129"/>
    <mergeCell ref="E129:I129"/>
    <mergeCell ref="J129:M129"/>
    <mergeCell ref="N129:P129"/>
    <mergeCell ref="B126:D126"/>
    <mergeCell ref="E126:I126"/>
    <mergeCell ref="J126:M126"/>
    <mergeCell ref="N126:P126"/>
    <mergeCell ref="B127:D127"/>
    <mergeCell ref="E127:I127"/>
    <mergeCell ref="J127:M127"/>
    <mergeCell ref="N127:P127"/>
    <mergeCell ref="B124:D124"/>
    <mergeCell ref="E124:I124"/>
    <mergeCell ref="J124:M124"/>
    <mergeCell ref="N124:P124"/>
    <mergeCell ref="B125:D125"/>
    <mergeCell ref="E125:I125"/>
    <mergeCell ref="J125:M125"/>
    <mergeCell ref="N125:P125"/>
    <mergeCell ref="B122:D122"/>
    <mergeCell ref="E122:I122"/>
    <mergeCell ref="J122:M122"/>
    <mergeCell ref="N122:P122"/>
    <mergeCell ref="B123:D123"/>
    <mergeCell ref="E123:I123"/>
    <mergeCell ref="J123:M123"/>
    <mergeCell ref="N123:P123"/>
    <mergeCell ref="B120:D120"/>
    <mergeCell ref="E120:I120"/>
    <mergeCell ref="J120:M120"/>
    <mergeCell ref="N120:P120"/>
    <mergeCell ref="B121:D121"/>
    <mergeCell ref="E121:I121"/>
    <mergeCell ref="J121:M121"/>
    <mergeCell ref="N121:P121"/>
    <mergeCell ref="B118:D118"/>
    <mergeCell ref="E118:I118"/>
    <mergeCell ref="J118:M118"/>
    <mergeCell ref="N118:P118"/>
    <mergeCell ref="B119:D119"/>
    <mergeCell ref="E119:I119"/>
    <mergeCell ref="J119:M119"/>
    <mergeCell ref="N119:P119"/>
    <mergeCell ref="B116:D116"/>
    <mergeCell ref="E116:I116"/>
    <mergeCell ref="J116:M116"/>
    <mergeCell ref="N116:P116"/>
    <mergeCell ref="B117:D117"/>
    <mergeCell ref="E117:I117"/>
    <mergeCell ref="J117:M117"/>
    <mergeCell ref="N117:P117"/>
    <mergeCell ref="B114:D114"/>
    <mergeCell ref="E114:I114"/>
    <mergeCell ref="J114:M114"/>
    <mergeCell ref="N114:P114"/>
    <mergeCell ref="B115:D115"/>
    <mergeCell ref="E115:I115"/>
    <mergeCell ref="J115:M115"/>
    <mergeCell ref="N115:P115"/>
    <mergeCell ref="B112:D112"/>
    <mergeCell ref="E112:I112"/>
    <mergeCell ref="J112:M112"/>
    <mergeCell ref="N112:P112"/>
    <mergeCell ref="B113:D113"/>
    <mergeCell ref="E113:I113"/>
    <mergeCell ref="J113:M113"/>
    <mergeCell ref="N113:P113"/>
    <mergeCell ref="B110:D110"/>
    <mergeCell ref="E110:I110"/>
    <mergeCell ref="J110:M110"/>
    <mergeCell ref="N110:P110"/>
    <mergeCell ref="B111:D111"/>
    <mergeCell ref="E111:I111"/>
    <mergeCell ref="J111:M111"/>
    <mergeCell ref="N111:P111"/>
    <mergeCell ref="B108:D108"/>
    <mergeCell ref="E108:I108"/>
    <mergeCell ref="J108:M108"/>
    <mergeCell ref="N108:P108"/>
    <mergeCell ref="B109:D109"/>
    <mergeCell ref="E109:I109"/>
    <mergeCell ref="J109:M109"/>
    <mergeCell ref="N109:P109"/>
    <mergeCell ref="B106:D106"/>
    <mergeCell ref="E106:I106"/>
    <mergeCell ref="J106:M106"/>
    <mergeCell ref="N106:P106"/>
    <mergeCell ref="B107:D107"/>
    <mergeCell ref="E107:I107"/>
    <mergeCell ref="J107:M107"/>
    <mergeCell ref="N107:P107"/>
    <mergeCell ref="B104:D104"/>
    <mergeCell ref="E104:I104"/>
    <mergeCell ref="J104:M104"/>
    <mergeCell ref="N104:P104"/>
    <mergeCell ref="B105:D105"/>
    <mergeCell ref="E105:I105"/>
    <mergeCell ref="J105:M105"/>
    <mergeCell ref="N105:P105"/>
    <mergeCell ref="B102:D102"/>
    <mergeCell ref="E102:I102"/>
    <mergeCell ref="J102:M102"/>
    <mergeCell ref="N102:P102"/>
    <mergeCell ref="B103:D103"/>
    <mergeCell ref="E103:I103"/>
    <mergeCell ref="J103:M103"/>
    <mergeCell ref="N103:P103"/>
    <mergeCell ref="B100:D100"/>
    <mergeCell ref="E100:I100"/>
    <mergeCell ref="J100:M100"/>
    <mergeCell ref="N100:P100"/>
    <mergeCell ref="B101:D101"/>
    <mergeCell ref="E101:I101"/>
    <mergeCell ref="J101:M101"/>
    <mergeCell ref="N101:P101"/>
    <mergeCell ref="B98:D98"/>
    <mergeCell ref="E98:I98"/>
    <mergeCell ref="J98:M98"/>
    <mergeCell ref="N98:P98"/>
    <mergeCell ref="B99:D99"/>
    <mergeCell ref="E99:I99"/>
    <mergeCell ref="J99:M99"/>
    <mergeCell ref="N99:P99"/>
    <mergeCell ref="B96:D96"/>
    <mergeCell ref="E96:I96"/>
    <mergeCell ref="J96:M96"/>
    <mergeCell ref="N96:P96"/>
    <mergeCell ref="B97:D97"/>
    <mergeCell ref="E97:I97"/>
    <mergeCell ref="J97:M97"/>
    <mergeCell ref="N97:P97"/>
    <mergeCell ref="B94:D94"/>
    <mergeCell ref="E94:I94"/>
    <mergeCell ref="J94:M94"/>
    <mergeCell ref="N94:P94"/>
    <mergeCell ref="B95:D95"/>
    <mergeCell ref="E95:I95"/>
    <mergeCell ref="J95:M95"/>
    <mergeCell ref="N95:P95"/>
    <mergeCell ref="J91:M92"/>
    <mergeCell ref="N91:P92"/>
    <mergeCell ref="B93:D93"/>
    <mergeCell ref="E93:I93"/>
    <mergeCell ref="J93:M93"/>
    <mergeCell ref="N93:P93"/>
    <mergeCell ref="A88:P88"/>
    <mergeCell ref="A89:P89"/>
    <mergeCell ref="A90:A92"/>
    <mergeCell ref="B90:I90"/>
    <mergeCell ref="J90:P90"/>
    <mergeCell ref="B91:D92"/>
    <mergeCell ref="E91:I92"/>
    <mergeCell ref="A1:P1"/>
    <mergeCell ref="A2:P2"/>
    <mergeCell ref="A3:P3"/>
    <mergeCell ref="A4:P4"/>
    <mergeCell ref="A5:H5"/>
    <mergeCell ref="I5:P5"/>
    <mergeCell ref="A6:P6"/>
    <mergeCell ref="A7:A9"/>
    <mergeCell ref="B7:I7"/>
    <mergeCell ref="B8:D9"/>
    <mergeCell ref="E8:I9"/>
    <mergeCell ref="J7:P7"/>
    <mergeCell ref="J8:M9"/>
    <mergeCell ref="N8:P9"/>
    <mergeCell ref="B10:D10"/>
    <mergeCell ref="E10:I10"/>
    <mergeCell ref="J10:M10"/>
    <mergeCell ref="N10:P10"/>
    <mergeCell ref="B11:D11"/>
    <mergeCell ref="E11:I11"/>
    <mergeCell ref="J11:M11"/>
    <mergeCell ref="N11:P11"/>
    <mergeCell ref="A12:I12"/>
    <mergeCell ref="J12:M12"/>
    <mergeCell ref="N12:P12"/>
    <mergeCell ref="A14:P14"/>
    <mergeCell ref="A15:P15"/>
    <mergeCell ref="A16:P16"/>
    <mergeCell ref="A17:P17"/>
    <mergeCell ref="A18:P18"/>
    <mergeCell ref="A19:A21"/>
    <mergeCell ref="B19:I19"/>
    <mergeCell ref="J19:P19"/>
    <mergeCell ref="B20:D21"/>
    <mergeCell ref="E20:I21"/>
    <mergeCell ref="J20:M21"/>
    <mergeCell ref="N20:P21"/>
    <mergeCell ref="B22:D22"/>
    <mergeCell ref="E22:I22"/>
    <mergeCell ref="J22:M22"/>
    <mergeCell ref="N22:P22"/>
    <mergeCell ref="B23:D23"/>
    <mergeCell ref="E23:I23"/>
    <mergeCell ref="J23:M23"/>
    <mergeCell ref="N23:P23"/>
    <mergeCell ref="B24:D24"/>
    <mergeCell ref="E24:I24"/>
    <mergeCell ref="J24:M24"/>
    <mergeCell ref="N24:P24"/>
    <mergeCell ref="B25:D25"/>
    <mergeCell ref="E25:I25"/>
    <mergeCell ref="J25:M25"/>
    <mergeCell ref="N25:P25"/>
    <mergeCell ref="B26:D26"/>
    <mergeCell ref="E26:I26"/>
    <mergeCell ref="J26:M26"/>
    <mergeCell ref="N26:P26"/>
    <mergeCell ref="B27:D27"/>
    <mergeCell ref="E27:I27"/>
    <mergeCell ref="J27:M27"/>
    <mergeCell ref="N27:P27"/>
    <mergeCell ref="B28:D28"/>
    <mergeCell ref="E28:I28"/>
    <mergeCell ref="J28:M28"/>
    <mergeCell ref="N28:P28"/>
    <mergeCell ref="B29:D29"/>
    <mergeCell ref="E29:I29"/>
    <mergeCell ref="J29:M29"/>
    <mergeCell ref="N29:P29"/>
    <mergeCell ref="B30:D30"/>
    <mergeCell ref="E30:I30"/>
    <mergeCell ref="J30:M30"/>
    <mergeCell ref="N30:P30"/>
    <mergeCell ref="B31:D31"/>
    <mergeCell ref="E31:I31"/>
    <mergeCell ref="J31:M31"/>
    <mergeCell ref="N31:P31"/>
    <mergeCell ref="B32:D32"/>
    <mergeCell ref="E32:I32"/>
    <mergeCell ref="J32:M32"/>
    <mergeCell ref="N32:P32"/>
    <mergeCell ref="B33:D33"/>
    <mergeCell ref="E33:I33"/>
    <mergeCell ref="J33:M33"/>
    <mergeCell ref="N33:P33"/>
    <mergeCell ref="B34:D34"/>
    <mergeCell ref="E34:I34"/>
    <mergeCell ref="J34:M34"/>
    <mergeCell ref="N34:P34"/>
    <mergeCell ref="B35:D35"/>
    <mergeCell ref="E35:I35"/>
    <mergeCell ref="J35:M35"/>
    <mergeCell ref="N35:P35"/>
    <mergeCell ref="B36:D36"/>
    <mergeCell ref="E36:I36"/>
    <mergeCell ref="J36:M36"/>
    <mergeCell ref="N36:P36"/>
    <mergeCell ref="B37:D37"/>
    <mergeCell ref="E37:I37"/>
    <mergeCell ref="J37:M37"/>
    <mergeCell ref="N37:P37"/>
    <mergeCell ref="B38:D38"/>
    <mergeCell ref="E38:I38"/>
    <mergeCell ref="J38:M38"/>
    <mergeCell ref="N38:P38"/>
    <mergeCell ref="B39:D39"/>
    <mergeCell ref="E39:I39"/>
    <mergeCell ref="J39:M39"/>
    <mergeCell ref="N39:P39"/>
    <mergeCell ref="B40:D40"/>
    <mergeCell ref="E40:I40"/>
    <mergeCell ref="J40:M40"/>
    <mergeCell ref="N40:P40"/>
    <mergeCell ref="B41:D41"/>
    <mergeCell ref="E41:I41"/>
    <mergeCell ref="J41:M41"/>
    <mergeCell ref="N41:P41"/>
    <mergeCell ref="B42:D42"/>
    <mergeCell ref="E42:I42"/>
    <mergeCell ref="J42:M42"/>
    <mergeCell ref="N42:P42"/>
    <mergeCell ref="B43:D43"/>
    <mergeCell ref="E43:I43"/>
    <mergeCell ref="J43:M43"/>
    <mergeCell ref="N43:P43"/>
    <mergeCell ref="B44:D44"/>
    <mergeCell ref="E44:I44"/>
    <mergeCell ref="J44:M44"/>
    <mergeCell ref="N44:P44"/>
    <mergeCell ref="B45:D45"/>
    <mergeCell ref="E45:I45"/>
    <mergeCell ref="J45:M45"/>
    <mergeCell ref="N45:P45"/>
    <mergeCell ref="B46:D46"/>
    <mergeCell ref="E46:I46"/>
    <mergeCell ref="J46:M46"/>
    <mergeCell ref="N46:P46"/>
    <mergeCell ref="B47:D47"/>
    <mergeCell ref="E47:I47"/>
    <mergeCell ref="J47:M47"/>
    <mergeCell ref="N47:P47"/>
    <mergeCell ref="B48:D48"/>
    <mergeCell ref="E48:I48"/>
    <mergeCell ref="J48:M48"/>
    <mergeCell ref="N48:P48"/>
    <mergeCell ref="B49:D49"/>
    <mergeCell ref="E49:I49"/>
    <mergeCell ref="J49:M49"/>
    <mergeCell ref="N49:P49"/>
    <mergeCell ref="B50:D50"/>
    <mergeCell ref="E50:I50"/>
    <mergeCell ref="J50:M50"/>
    <mergeCell ref="N50:P50"/>
    <mergeCell ref="B51:D51"/>
    <mergeCell ref="E51:I51"/>
    <mergeCell ref="J51:M51"/>
    <mergeCell ref="N51:P51"/>
    <mergeCell ref="B52:D52"/>
    <mergeCell ref="E52:I52"/>
    <mergeCell ref="J52:M52"/>
    <mergeCell ref="N52:P52"/>
    <mergeCell ref="B53:D53"/>
    <mergeCell ref="E53:I53"/>
    <mergeCell ref="J53:M53"/>
    <mergeCell ref="N53:P53"/>
    <mergeCell ref="B54:D54"/>
    <mergeCell ref="E54:I54"/>
    <mergeCell ref="J54:M54"/>
    <mergeCell ref="N54:P54"/>
    <mergeCell ref="B55:D55"/>
    <mergeCell ref="E55:I55"/>
    <mergeCell ref="J55:M55"/>
    <mergeCell ref="N55:P55"/>
    <mergeCell ref="A56:I56"/>
    <mergeCell ref="J56:M56"/>
    <mergeCell ref="N56:P56"/>
    <mergeCell ref="A59:P59"/>
    <mergeCell ref="A60:P60"/>
    <mergeCell ref="A61:P61"/>
    <mergeCell ref="A62:P62"/>
    <mergeCell ref="A63:P63"/>
    <mergeCell ref="A64:A66"/>
    <mergeCell ref="B64:I64"/>
    <mergeCell ref="J64:P64"/>
    <mergeCell ref="B65:D66"/>
    <mergeCell ref="E65:I66"/>
    <mergeCell ref="J65:M66"/>
    <mergeCell ref="N65:P66"/>
    <mergeCell ref="B67:D67"/>
    <mergeCell ref="E67:I67"/>
    <mergeCell ref="J67:M67"/>
    <mergeCell ref="N67:P67"/>
    <mergeCell ref="B68:D68"/>
    <mergeCell ref="E68:I68"/>
    <mergeCell ref="J68:M68"/>
    <mergeCell ref="N68:P68"/>
    <mergeCell ref="B69:D69"/>
    <mergeCell ref="E69:I69"/>
    <mergeCell ref="J69:M69"/>
    <mergeCell ref="N69:P69"/>
    <mergeCell ref="B70:D70"/>
    <mergeCell ref="E70:I70"/>
    <mergeCell ref="J70:M70"/>
    <mergeCell ref="N70:P70"/>
    <mergeCell ref="B71:D71"/>
    <mergeCell ref="E71:I71"/>
    <mergeCell ref="J71:M71"/>
    <mergeCell ref="N71:P71"/>
    <mergeCell ref="B72:D72"/>
    <mergeCell ref="E72:I72"/>
    <mergeCell ref="J72:M72"/>
    <mergeCell ref="N72:P72"/>
    <mergeCell ref="B73:D73"/>
    <mergeCell ref="E73:I73"/>
    <mergeCell ref="J73:M73"/>
    <mergeCell ref="N73:P73"/>
    <mergeCell ref="B74:D74"/>
    <mergeCell ref="E74:I74"/>
    <mergeCell ref="J74:M74"/>
    <mergeCell ref="N74:P74"/>
    <mergeCell ref="B75:D75"/>
    <mergeCell ref="E75:I75"/>
    <mergeCell ref="J75:M75"/>
    <mergeCell ref="N75:P75"/>
    <mergeCell ref="B76:D76"/>
    <mergeCell ref="E76:I76"/>
    <mergeCell ref="J76:M76"/>
    <mergeCell ref="N76:P76"/>
    <mergeCell ref="B77:D77"/>
    <mergeCell ref="E77:I77"/>
    <mergeCell ref="J77:M77"/>
    <mergeCell ref="N77:P77"/>
    <mergeCell ref="B78:D78"/>
    <mergeCell ref="E78:I78"/>
    <mergeCell ref="J78:M78"/>
    <mergeCell ref="N78:P78"/>
    <mergeCell ref="B79:D79"/>
    <mergeCell ref="E79:I79"/>
    <mergeCell ref="J79:M79"/>
    <mergeCell ref="N79:P79"/>
    <mergeCell ref="B80:D80"/>
    <mergeCell ref="E80:I80"/>
    <mergeCell ref="J80:M80"/>
    <mergeCell ref="N80:P80"/>
    <mergeCell ref="N84:P84"/>
    <mergeCell ref="B81:D81"/>
    <mergeCell ref="E81:I81"/>
    <mergeCell ref="J81:M81"/>
    <mergeCell ref="N81:P81"/>
    <mergeCell ref="B82:D82"/>
    <mergeCell ref="E82:I82"/>
    <mergeCell ref="J82:M82"/>
    <mergeCell ref="N82:P82"/>
    <mergeCell ref="A85:I85"/>
    <mergeCell ref="J85:M85"/>
    <mergeCell ref="N85:P85"/>
    <mergeCell ref="B83:D83"/>
    <mergeCell ref="E83:I83"/>
    <mergeCell ref="J83:M83"/>
    <mergeCell ref="N83:P83"/>
    <mergeCell ref="B84:D84"/>
    <mergeCell ref="E84:I84"/>
    <mergeCell ref="J84:M84"/>
  </mergeCells>
  <printOptions/>
  <pageMargins left="0.3937007874015748" right="0" top="0.5905511811023622" bottom="0" header="0.5" footer="0.5"/>
  <pageSetup orientation="portrait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2016-10-28T09:37:05Z</dcterms:modified>
  <cp:category/>
  <cp:version/>
  <cp:contentType/>
  <cp:contentStatus/>
</cp:coreProperties>
</file>